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rjc\Documents\Revista ECOSISTEMAS\ECOSISTEMAS\Vol AA\RÍOS INTERMITENTES\MONOGRÁFICO\2600 Guarechi et al. Invasiones biológicas_OK\"/>
    </mc:Choice>
  </mc:AlternateContent>
  <bookViews>
    <workbookView xWindow="0" yWindow="0" windowWidth="25980" windowHeight="11415"/>
  </bookViews>
  <sheets>
    <sheet name="TableS1_APRIL2023" sheetId="1" r:id="rId1"/>
    <sheet name="TableS2_SUBSAMPLE_57" sheetId="4" r:id="rId2"/>
  </sheets>
  <definedNames>
    <definedName name="_xlnm._FilterDatabase" localSheetId="0" hidden="1">TableS1_APRIL2023!$B$3:$G$115</definedName>
    <definedName name="_xlnm._FilterDatabase" localSheetId="1" hidden="1">TableS2_SUBSAMPLE_57!$A$3:$I$60</definedName>
  </definedNames>
  <calcPr calcId="191029"/>
</workbook>
</file>

<file path=xl/calcChain.xml><?xml version="1.0" encoding="utf-8"?>
<calcChain xmlns="http://schemas.openxmlformats.org/spreadsheetml/2006/main">
  <c r="A63" i="4" l="1"/>
  <c r="A118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</calcChain>
</file>

<file path=xl/sharedStrings.xml><?xml version="1.0" encoding="utf-8"?>
<sst xmlns="http://schemas.openxmlformats.org/spreadsheetml/2006/main" count="811" uniqueCount="435">
  <si>
    <t>Author Full Names</t>
  </si>
  <si>
    <t>Article Title</t>
  </si>
  <si>
    <t>Publication Year</t>
  </si>
  <si>
    <t>DOI</t>
  </si>
  <si>
    <t>Web of Science Record</t>
  </si>
  <si>
    <t/>
  </si>
  <si>
    <t>Rogosch, Jane S.; Olden, Julian D.</t>
  </si>
  <si>
    <t>Dynamic contributions of intermittent and perennial streams to fish beta diversity in dryland rivers</t>
  </si>
  <si>
    <t>JOURNAL OF BIOGEOGRAPHY</t>
  </si>
  <si>
    <t>10.1111/jbi.13673</t>
  </si>
  <si>
    <t>Ribeiro, F.; Orjuela, R. L.; Magalhaes, M. F.; Collares-Pereira, M. J.</t>
  </si>
  <si>
    <t>Variability in feeding ecology of a South American cichlid: a reason for successful invasion in mediterranean-type rivers?</t>
  </si>
  <si>
    <t>ECOLOGY OF FRESHWATER FISH</t>
  </si>
  <si>
    <t>10.1111/j.1600-0633.2007.00252.x</t>
  </si>
  <si>
    <t>Miller, David A. W.; Brehme, Cheryl S.; Hines, James E.; Nichols, James D.; Fisher, Robert N.</t>
  </si>
  <si>
    <t>Joint estimation of habitat dynamics and species interactions: disturbance reduces co-occurrence of non-native predators with an endangered toad</t>
  </si>
  <si>
    <t>JOURNAL OF ANIMAL ECOLOGY</t>
  </si>
  <si>
    <t>10.1111/j.1365-2656.2012.02001.x</t>
  </si>
  <si>
    <t>Ilheu, Maria; da Silva, Janine; Morais, Manuela; Matono, Paula; Bernardo, Joao Manuel</t>
  </si>
  <si>
    <t>Types of dry-season stream pools: environmental drivers and fish assemblages</t>
  </si>
  <si>
    <t>INLAND WATERS</t>
  </si>
  <si>
    <t>10.1080/20442041.2020.1843931</t>
  </si>
  <si>
    <t>Ori, Gian Gabriele; Diachille, Gaetano; Komatsu, Goro; Marinangeli, Lucia; Rossi, Angelo Pio</t>
  </si>
  <si>
    <t>River morphologies and palaeodrainages of western Africa (Sahara and Sahel) during humid climatic conditions</t>
  </si>
  <si>
    <t>SEDIMENTARY PROCESSES, ENVIRONMENTS AND BASINS: A TRIBUTE TO PETER FRIEND</t>
  </si>
  <si>
    <t>10.1002/9781444304411.ch20</t>
  </si>
  <si>
    <t>Chakona, Albert; Jordaan, Martine S.; Kadye, Wilbert T.</t>
  </si>
  <si>
    <t>Distribution and summer habitat associations of three narrow-range endemic fishes in an intermittent southern temperate Mediterranean river system</t>
  </si>
  <si>
    <t>FUNDAMENTAL AND APPLIED LIMNOLOGY</t>
  </si>
  <si>
    <t>10.1127/fal/2019/1144</t>
  </si>
  <si>
    <t>Mendoza, Milette U.; Legaspi, Kenoses L.; Acojido, Marion G.; Cabais, Arvin C.; de Guzman, Jose Luis E.; Favila, Abelardo M.; Lazo, Stephanie M.; Rivera, Jed B.; Briones, Jonathan Carlo A.; Papa, Rey Donne S.</t>
  </si>
  <si>
    <t>Dietary Habits and Distribution of Some Fish Species in the Pansipit River-Lake Taal Connection, Luzon Island, Philippines</t>
  </si>
  <si>
    <t>JOURNAL OF ENVIRONMENTAL SCIENCE AND MANAGEMENT</t>
  </si>
  <si>
    <t>Godinho, F. N.; Pinheiro, P. J.; Oliveira, J. M.; Azedo, R.</t>
  </si>
  <si>
    <t>RIVER RESEARCH AND APPLICATIONS</t>
  </si>
  <si>
    <t>10.1002/rra.2748</t>
  </si>
  <si>
    <t>Matono, Paula; da Silva, Janine; Ilheu, Maria</t>
  </si>
  <si>
    <t>How Does an Invasive Cyprinid Benefit from the Hydrological Disturbance of Mediterranean Temporary Streams?</t>
  </si>
  <si>
    <t>DIVERSITY-BASEL</t>
  </si>
  <si>
    <t>10.3390/d10020047</t>
  </si>
  <si>
    <t>Arkle, Robert S.; Pilliod, David S.</t>
  </si>
  <si>
    <t>Persistence at distributional edges: Columbia spotted frog habitat in the arid Great Basin, USA</t>
  </si>
  <si>
    <t>ECOLOGY AND EVOLUTION</t>
  </si>
  <si>
    <t>10.1002/ece3.1627</t>
  </si>
  <si>
    <t>Goldstein, Christine L.; Williard, Karl W. J.; Schoonover, Jon E.</t>
  </si>
  <si>
    <t>Impact of an Invasive Exotic Species on Stream Nitrogen Levels in Southern Illinois</t>
  </si>
  <si>
    <t>JOURNAL OF THE AMERICAN WATER RESOURCES ASSOCIATION</t>
  </si>
  <si>
    <t>10.1111/j.1752-1688.2009.00314.x</t>
  </si>
  <si>
    <t>Miyazono, Seiji; Taylor, Christopher M.</t>
  </si>
  <si>
    <t>Effects of habitat size and isolation on species immigration-extinction dynamics and community nestedness in a desert river system</t>
  </si>
  <si>
    <t>FRESHWATER BIOLOGY</t>
  </si>
  <si>
    <t>10.1111/fwb.12127</t>
  </si>
  <si>
    <t>Bolpagni, Rossano; Dalla Vecchia, Alice</t>
  </si>
  <si>
    <t>Pioneer annual vegetation of gravel-bed rivers: first insights on environmental drivers from three Apennine streams</t>
  </si>
  <si>
    <t>JOURNAL OF LIMNOLOGY</t>
  </si>
  <si>
    <t>10.4081/jlimnol.2021.2052</t>
  </si>
  <si>
    <t>Berry, Kristin H.; Gowan, Timothy A.; Miller, David M.; Brooks, Matthew L.</t>
  </si>
  <si>
    <t>Models of Invasion and Establishment for African Mustard (Brassica tournefortii)</t>
  </si>
  <si>
    <t>INVASIVE PLANT SCIENCE AND MANAGEMENT</t>
  </si>
  <si>
    <t>10.1614/IPSM-D-14-00023.1</t>
  </si>
  <si>
    <t>Hill, Jeffrey E.; Lawson, Katelyn M.; Tuckett, Quenton M.</t>
  </si>
  <si>
    <t>First record of a reproducing population of the African clawed frog Xenopus laevis Daudin, 1802 in Florida (USA)</t>
  </si>
  <si>
    <t>BIOINVASIONS RECORDS</t>
  </si>
  <si>
    <t>10.3391/bir.2017.6.1.14</t>
  </si>
  <si>
    <t>Bond, Nick; McMaster, Damien; Reich, Paul; Thomson, James R.; Lake, P. S.</t>
  </si>
  <si>
    <t>Modelling the impacts of flow regulation on fish distributions in naturally intermittent lowland streams: an approach for predicting restoration responses</t>
  </si>
  <si>
    <t>10.1111/j.1365-2427.2010.02421.x</t>
  </si>
  <si>
    <t>Solomon, Levi E.; Casper, Andrew F.; Maxson, Kristopher A.; Lamer, James T.; Ford, Trent W.; Blodgett, K. Douglass; Hobson, Tharran; Perry, Denim; Grider, Nathan T.; Hilsabeck, Rob B.; Cook, Thad R.; Irons, Kevin S.; McClelland, Michael A.; O'Hara, T. Matthew</t>
  </si>
  <si>
    <t>A Case Study of Large Floodplain River Restoration: Two Decades of Monitoring the Merwin Preserve and Lessons Learned through Water Level Fluctuations and Uncontrolled Reconnection to a Large River</t>
  </si>
  <si>
    <t>WETLANDS</t>
  </si>
  <si>
    <t>10.1007/s13157-022-01581-3</t>
  </si>
  <si>
    <t>DiStefano, Robert J.; Flinders, Camille A.; Imhoff, Emily M.; Magoulick, Daniel D.</t>
  </si>
  <si>
    <t>Conservation status of an imperiled crayfish, Faxonius marchandi Hobbs, 1948 (Decapoda: Cambaridae)</t>
  </si>
  <si>
    <t>JOURNAL OF CRUSTACEAN BIOLOGY</t>
  </si>
  <si>
    <t>10.1093/jcbiol/rux075</t>
  </si>
  <si>
    <t>Going, Barbara M.; Dudley, Tom L.</t>
  </si>
  <si>
    <t>Invasive riparian plant litter alters aquatic insect growth</t>
  </si>
  <si>
    <t>BIOLOGICAL INVASIONS</t>
  </si>
  <si>
    <t>10.1007/s10530-007-9182-1</t>
  </si>
  <si>
    <t>Quintela, Fernando; Correa, Fabiano; Pinheiro, Rafael Martins; Loebmann, Daniel</t>
  </si>
  <si>
    <t>Ichthyofauna of Marinheiros Island, Patos Lagoon estuary, southern Brazil</t>
  </si>
  <si>
    <t>BIOTA NEOTROPICA</t>
  </si>
  <si>
    <t>10.1590/1676-0611-BN-2017-0430</t>
  </si>
  <si>
    <t>Pires, AM; Cowx, IG; Coelho, MM</t>
  </si>
  <si>
    <t>Seasonal changes in fish community structure of intermittent streams in the middle reaches of the Guadiana basin, Portugal</t>
  </si>
  <si>
    <t>JOURNAL OF FISH BIOLOGY</t>
  </si>
  <si>
    <t>Kupferberg, Sarah J.; Moidu, Hana; Adams, Andrea J.; Catenazzi, Alessandro; Grefsrud, Marcia; Bobzien, Steven; Leidy, Robert; Carlson, Stephanie M.</t>
  </si>
  <si>
    <t>Seasonal drought and its effects on frog population dynamics and amphibian disease in intermittent streams</t>
  </si>
  <si>
    <t>ECOHYDROLOGY</t>
  </si>
  <si>
    <t>10.1002/eco.2395</t>
  </si>
  <si>
    <t>Cadol, D.; Rathburn, S. L.; Cooper, D. J.</t>
  </si>
  <si>
    <t>10.1002/rra.1399</t>
  </si>
  <si>
    <t>Moyle, P. B.</t>
  </si>
  <si>
    <t>10.1002/rra.2709</t>
  </si>
  <si>
    <t>Bogan, Michael T.; Leidy, Robert A.; Neuhaus, Linnea; Hernandez, Christopher J.; Carlson, Stephanie M.</t>
  </si>
  <si>
    <t>Biodiversity value of remnant pools in an intermittent stream during the great California drought</t>
  </si>
  <si>
    <t>AQUATIC CONSERVATION-MARINE AND FRESHWATER ECOSYSTEMS</t>
  </si>
  <si>
    <t>10.1002/aqc.3109</t>
  </si>
  <si>
    <t>Colvin, Randall; Giannico, Guillermo R.; Li, Judith; Boyer, Kathryn L.; Gerth, William J.</t>
  </si>
  <si>
    <t>Fish Use of Intermittent Watercourses Draining Agricultural Lands in the Upper Willamette River Valley, Oregon</t>
  </si>
  <si>
    <t>TRANSACTIONS OF THE AMERICAN FISHERIES SOCIETY</t>
  </si>
  <si>
    <t>10.1577/T08-150.1</t>
  </si>
  <si>
    <t>Ruiz, MDM</t>
  </si>
  <si>
    <t>The Desert Pupfish (Cyprinodon macularius) in the biosphere reserve El Pincate Y Gran Desierto de Altar (Sonora, Mexico)</t>
  </si>
  <si>
    <t>CROSS BORDER WATERS: FRAGILE TREASURES FOR THE 21ST CENTURY</t>
  </si>
  <si>
    <t>Logan, Mary Kotschwar</t>
  </si>
  <si>
    <t>Assessing site occupancy of Mohave ground squirrels: Implications for conservation</t>
  </si>
  <si>
    <t>JOURNAL OF WILDLIFE MANAGEMENT</t>
  </si>
  <si>
    <t>10.1002/jwmg.1011</t>
  </si>
  <si>
    <t>Palmer, Margaret A.; Filoso, Solange; Fanelli, Rosemary M.</t>
  </si>
  <si>
    <t>From ecosystems to ecosystem services: Stream restoration as ecological engineering</t>
  </si>
  <si>
    <t>ECOLOGICAL ENGINEERING</t>
  </si>
  <si>
    <t>10.1016/j.ecoleng.2013.07.059</t>
  </si>
  <si>
    <t>Birkeland, GH</t>
  </si>
  <si>
    <t>Riparian vegetation and sandbar morphology along the lower Little Colorado River, Arizona</t>
  </si>
  <si>
    <t>PHYSICAL GEOGRAPHY</t>
  </si>
  <si>
    <t>10.1080/02723646.1996.10642600</t>
  </si>
  <si>
    <t>Smith, Shelby E.; Palkovacs, Eric P.; Weidel, Brian C.; Bunnell, David B.; Jones, Andrew W.; Bloom, Devin D.</t>
  </si>
  <si>
    <t>A century of intermittent eco-evolutionary feedbacks resulted in novel trait combinations in invasive Great Lakes alewives (Alosa pseudoharengus)</t>
  </si>
  <si>
    <t>EVOLUTIONARY APPLICATIONS</t>
  </si>
  <si>
    <t>10.1111/eva.13063</t>
  </si>
  <si>
    <t>Ribeiro, F; Cowx, IG; Collares-Pereira, MJ</t>
  </si>
  <si>
    <t>Life history traits of the endangered Iberian cyprinid Anaecypris hispanica and their implications for conservation</t>
  </si>
  <si>
    <t>ARCHIV FUR HYDROBIOLOGIE</t>
  </si>
  <si>
    <t>Jones, Shane N.; Bergey, Elizabeth A.</t>
  </si>
  <si>
    <t>Habitat segregation in stream crayfishes: implications for conservation</t>
  </si>
  <si>
    <t>JOURNAL OF THE NORTH AMERICAN BENTHOLOGICAL SOCIETY</t>
  </si>
  <si>
    <t>10.1899/0887-3593(2007)26[134:HSISCI]2.0.CO;2</t>
  </si>
  <si>
    <t>Solins, Joanna P.; Cadenasso, Mary L.</t>
  </si>
  <si>
    <t>Testing urban drivers of riparian woody vegetation composition in a precipitation-limited system</t>
  </si>
  <si>
    <t>JOURNAL OF ECOLOGY</t>
  </si>
  <si>
    <t>10.1111/1365-2745.13300</t>
  </si>
  <si>
    <t>Kalogianni, Eleni; Koutsikos, Nicholas; Karaouzas, Ioannis; Smeti, Evangelia; Kapakos, Yiannis; Laschou, Sofia; Dimitriou, Elias; Vardakas, Leonidas</t>
  </si>
  <si>
    <t>REVIVE: A feasibility assessment tool for freshwater fish conservation translocations in Mediterranean rivers</t>
  </si>
  <si>
    <t>SCIENCE OF THE TOTAL ENVIRONMENT</t>
  </si>
  <si>
    <t>10.1016/j.scitotenv.2022.160595</t>
  </si>
  <si>
    <t>Hall, LW; Killen, WD</t>
  </si>
  <si>
    <t>Temporal and spatial assessment of water quality, physical habitat, and benthic communities in an impaired agricultural stream in California's San Joaquin Valley</t>
  </si>
  <si>
    <t>JOURNAL OF ENVIRONMENTAL SCIENCE AND HEALTH PART A-TOXIC/HAZARDOUS SUBSTANCES &amp; ENVIRONMENTAL ENGINEERING</t>
  </si>
  <si>
    <t>10.1081/ESE-200056123</t>
  </si>
  <si>
    <t>Tan, K. S.; Morton, Brian</t>
  </si>
  <si>
    <t>The invasive Caribbean bivalve Mytilopsis sallei (Dreissenidae) introduced to Singapore and Johor Bahru, Malaysia</t>
  </si>
  <si>
    <t>RAFFLES BULLETIN OF ZOOLOGY</t>
  </si>
  <si>
    <t>Aquiloni, L; Ilheu, M; Gherardi, F</t>
  </si>
  <si>
    <t>Habitat use and dispersal of the invasive crayfish Procambarus clarkii in ephemeral water bodies of Portugal</t>
  </si>
  <si>
    <t>MARINE AND FRESHWATER BEHAVIOUR AND PHYSIOLOGY</t>
  </si>
  <si>
    <t>10.1080/10236240500310195</t>
  </si>
  <si>
    <t>Whiterod, Nick S.; Hammer, Michael P.; Vilizzi, Lorenzo</t>
  </si>
  <si>
    <t>Spatial and temporal variability in fish community structure in Mediterranean climate temporary streams</t>
  </si>
  <si>
    <t>10.1127/fal/2015/0771</t>
  </si>
  <si>
    <t>Cooper, DJ; Andersen, DC; Chimner, RA</t>
  </si>
  <si>
    <t>Multiple pathways for woody plant establishment on floodplains at local to regional scales</t>
  </si>
  <si>
    <t>10.1046/j.1365-2745.2003.00766.x</t>
  </si>
  <si>
    <t>Burlakova, Lyubov E.; Padilla, Dianna K.; Karatayev, Alexander Y.; Hollas, David N.; Cartwright, Leah D.; Nichol, Kevin D.</t>
  </si>
  <si>
    <t>Differences in population dynamics and potential impacts of a freshwater invader driven by temporal habitat stability</t>
  </si>
  <si>
    <t>10.1007/s10530-009-9513-5</t>
  </si>
  <si>
    <t>Brand, L. Arriana; White, Gary C.; Noon, Barry R.</t>
  </si>
  <si>
    <t>Factors influencing species richness and community composition of breeding birds in a desert riparian corridor</t>
  </si>
  <si>
    <t>CONDOR</t>
  </si>
  <si>
    <t>10.1525/cond.2008.8421</t>
  </si>
  <si>
    <t>Stromberg, Juliet C.; Lite, Sharon J.; Marler, Roy; Paradzick, Charles; Shafroth, Patrick B.; Shorrock, Donna; White, Jacqueline M.; White, Margaret S.</t>
  </si>
  <si>
    <t>Altered stream-flow regimes and invasive plant species: the Tamarix case</t>
  </si>
  <si>
    <t>GLOBAL ECOLOGY AND BIOGEOGRAPHY</t>
  </si>
  <si>
    <t>10.1111/j.1466-8238.2007.00297.x</t>
  </si>
  <si>
    <t>Farag, Aida M.; Harper, David D.; Senecal, Anna; Hubert, Wayne A.</t>
  </si>
  <si>
    <t>COALED NATURAL GAS: ENERGY AND ENVIRONMENT</t>
  </si>
  <si>
    <t>Stone, Dennis M.; Van Haverbeke, David R.; Ward, David L.; Hunt, Teresa A.</t>
  </si>
  <si>
    <t>Dispersal of nonnative fishes and parasites in the intermittent Little Colorado River, Arizona</t>
  </si>
  <si>
    <t>SOUTHWESTERN NATURALIST</t>
  </si>
  <si>
    <t>10.1894/0038-4909(2007)52[130:DONFAP]2.0.CO;2</t>
  </si>
  <si>
    <t>Yarra, Allyson N.; Magoulick, Daniel D.</t>
  </si>
  <si>
    <t>Stream permanence is related to crayfish occupancy and abundance in the Ozark Highlands, USA</t>
  </si>
  <si>
    <t>FRESHWATER SCIENCE</t>
  </si>
  <si>
    <t>10.1086/696020</t>
  </si>
  <si>
    <t>Gama, Mafalda; Banha, Filipe; Moreira, Cristina; Gama, Henrique; Graca, Manuel; Anastacio, Pedro</t>
  </si>
  <si>
    <t>Patterns of Distribution of Bivalve Populations in a Mediterranean Temporary River</t>
  </si>
  <si>
    <t>10.3390/d12040158</t>
  </si>
  <si>
    <t>Stella, John C.; Rodriguez-Gonzalez, Patricia M.; Dufour, Simon; Bendix, Jacob</t>
  </si>
  <si>
    <t>Riparian vegetation research in Mediterranean-climate regions: common patterns, ecological processes, and considerations for management</t>
  </si>
  <si>
    <t>HYDROBIOLOGIA</t>
  </si>
  <si>
    <t>10.1007/s10750-012-1304-9</t>
  </si>
  <si>
    <t>Godinho, FN; Ferreira, MT; Cortes, RV</t>
  </si>
  <si>
    <t>The environmental basis of diet variation in pumpkinseed sunfish, Lepomis gibbosus, and largemouth bass, Micropterus salmoides, along an Iberian river basin</t>
  </si>
  <si>
    <t>ENVIRONMENTAL BIOLOGY OF FISHES</t>
  </si>
  <si>
    <t>10.1023/A:1007302718072</t>
  </si>
  <si>
    <t>Firmat, Cyril; Alibert, Paul; Losseau, Michele; Baroiller, Jean-Francois; Schliewen, Ulrich K.</t>
  </si>
  <si>
    <t>Successive Invasion-Mediated Interspecific Hybridizations and Population Structure in the Endangered Cichlid Oreochromis mossambicus</t>
  </si>
  <si>
    <t>PLOS ONE</t>
  </si>
  <si>
    <t>10.1371/journal.pone.0063880</t>
  </si>
  <si>
    <t>Hopper, Garrett W.; Gido, Keith B.; Pennock, Casey A.; Hedden, Skyler C.; Guinnip, James P.; Fisher, Molly A.; Tobler, Courtney M.; Hedden, Crosby K.; Bruckerhoff, Lindsey A.</t>
  </si>
  <si>
    <t>Biomass loss and change in species dominance shift stream community excretion stoichiometry during severe drought</t>
  </si>
  <si>
    <t>10.1111/fwb.13433</t>
  </si>
  <si>
    <t>Deacy, William W.; Leacock, William B.; Ward, Eric J.; Armstrong, Jonathan B.</t>
  </si>
  <si>
    <t>Aerial surveys cause large but ephemeral decreases in bear presence at salmon streams in Kodiak, Alaska</t>
  </si>
  <si>
    <t>10.1371/journal.pone.0222085</t>
  </si>
  <si>
    <t>Douglas, Caitlin M. S.; Cowlishaw, Guy; Harrison, Xavier A.; Henschel, Johr; Pettorelli, Nathalie; Mulligan, Mark</t>
  </si>
  <si>
    <t>Identifying the determinants of tree distributions along a large ephemeral river</t>
  </si>
  <si>
    <t>ECOSPHERE</t>
  </si>
  <si>
    <t>10.1002/ecs2.2223</t>
  </si>
  <si>
    <t>Hecker, Garret A.; Meehan, Miranda A.; Norlan, Jack E.</t>
  </si>
  <si>
    <t>Plant Community Influences on Intermittent Stream Stability in the Great Plains</t>
  </si>
  <si>
    <t>RANGELAND ECOLOGY &amp; MANAGEMENT</t>
  </si>
  <si>
    <t>10.1016/j.rama.2018.08.002</t>
  </si>
  <si>
    <t>Effect of Stream Permanence on Predation Risk of Lotic Crayfish by Riparian Predators</t>
  </si>
  <si>
    <t>SOUTHEASTERN NATURALIST</t>
  </si>
  <si>
    <t>10.1656/058.019.0407</t>
  </si>
  <si>
    <t>Kotzian, Carla Bender; Blank do Amaral, Aline Monique</t>
  </si>
  <si>
    <t>Diversity and distribution of mollusks along the Contas River in a tropical semiarid region (Caatinga), Northeastern Brazil</t>
  </si>
  <si>
    <t>10.1590/S1676-06032013000400027</t>
  </si>
  <si>
    <t>Samraoui, Boudjema; Marquez-Rodriguez, Joaquin; Ferreras-Romero, Manuel; El-Serehy, Hamed A.; Samraoui, Farrah; Sartori, Michel; Gattolliat, Jean-Luc</t>
  </si>
  <si>
    <t>Biogeography, ecology, and conservation of mayfly communities of relict mountain streams, north-eastern Algeria</t>
  </si>
  <si>
    <t>10.1002/aqc.3719</t>
  </si>
  <si>
    <t>Stone, Dennis M.; Young, Kirk L.; Mattes, William P.; Cantrell, Mark A.</t>
  </si>
  <si>
    <t>Abiotic Controls of Invasive Nonnative Fishes in the Little Colorado River, Arizona</t>
  </si>
  <si>
    <t>AMERICAN MIDLAND NATURALIST</t>
  </si>
  <si>
    <t>10.1674/0003-0031-180.1.119</t>
  </si>
  <si>
    <t>Bylemans, Jonas; Furlan, Elise M.; Pearce, Luke; Daly, Trevor; Gleeson, Dianne M.</t>
  </si>
  <si>
    <t>Improving the containment of a freshwater invader using environmental DNA (eDNA) based monitoring</t>
  </si>
  <si>
    <t>10.1007/s10530-016-1203-5</t>
  </si>
  <si>
    <t>Douglas, Caitlin M. S.; Mulligan, Mark; Harrison, Xavier A.; Henschel, Joh R.; Pettorelli, Nathalie; Cowlishaw, Guy</t>
  </si>
  <si>
    <t>Widespread dieback of riparian trees on a dammed ephemeral river and evidence of local mitigation by tributary flows</t>
  </si>
  <si>
    <t>PEERJ</t>
  </si>
  <si>
    <t>10.7717/peerj.2622</t>
  </si>
  <si>
    <t>Samoilov, K. Yu.; Tran Duc Dien</t>
  </si>
  <si>
    <t>Morphological Plasticity and Biological Patterns of the Climbing Perch Anabas testudineus from Different Types of Water Bodies in Khanh Hoa Province, Vietnam</t>
  </si>
  <si>
    <t>INLAND WATER BIOLOGY</t>
  </si>
  <si>
    <t>10.1134/S1995082922020109</t>
  </si>
  <si>
    <t>Perez-Quintero, Juan Carlos</t>
  </si>
  <si>
    <t>Diversity, habitat use and conservation of freshwater molluscs in the lower Guadiana River basin (SW Iberian Peninsula)</t>
  </si>
  <si>
    <t>10.1002/aqc.796</t>
  </si>
  <si>
    <t>Oliveira, Joao Manuel; Paulino, Joao Carlos; Segurado, Pedro; Rosado, Joana; Rivaes, Rui; Fernandes, Fatima; Serafim, Pedro; Ferrreira, Maria Teresa</t>
  </si>
  <si>
    <t>Aquatic biodiversity and quality of streams in certified eucalypt plantations in Central Portugal</t>
  </si>
  <si>
    <t>SCIENTIA FORESTALIS</t>
  </si>
  <si>
    <t>10.18671/scifor.v47n123.01</t>
  </si>
  <si>
    <t>MacKellar, Steve</t>
  </si>
  <si>
    <t>A New Source of Water for the UK's Second Largest City</t>
  </si>
  <si>
    <t>PIPELINES 2018: PLANNING AND DESIGN</t>
  </si>
  <si>
    <t>Fensham, R. J.; Silcock, J. L.; Kerezsy, A.; Ponder, W.</t>
  </si>
  <si>
    <t>Four desert waters: Setting arid zone wetland conservation priorities through understanding patterns of endemism</t>
  </si>
  <si>
    <t>BIOLOGICAL CONSERVATION</t>
  </si>
  <si>
    <t>10.1016/j.biocon.2011.06.024</t>
  </si>
  <si>
    <t>Bestgen, Kevin R.; Wilcox, Cameron T.; Hill, Angela A.; Fausch, Kurt D.</t>
  </si>
  <si>
    <t>A Dynamic Flow Regime Supports an Intact Great Plains Stream Fish Assemblage</t>
  </si>
  <si>
    <t>10.1080/00028487.2017.1310137</t>
  </si>
  <si>
    <t>Boyce, Richard L.; Durtsche, Richard D.; Fugal, S. Lincoln</t>
  </si>
  <si>
    <t>Impact of the invasive shrub Lonicera maackii on stand transpiration and ecosystem hydrology in a wetland forest</t>
  </si>
  <si>
    <t>10.1007/s10530-011-0108-6</t>
  </si>
  <si>
    <t>Hedden, Skyler C.; Renner, Elizabeth A.; Gido, Keith B.; Hase, Kristen J.</t>
  </si>
  <si>
    <t>10.1894/0038-4909-63.1.34</t>
  </si>
  <si>
    <t>Kattel, Giri R.; Eyre, Bradley D.; Gell, Peter A.</t>
  </si>
  <si>
    <t>Integration of palaeo-and-modern food webs reveal slow changes in a river floodplain wetland ecosystem</t>
  </si>
  <si>
    <t>SCIENTIFIC REPORTS</t>
  </si>
  <si>
    <t>10.1038/s41598-020-69829-8</t>
  </si>
  <si>
    <t>Matono, Paula; Bernardo, Joao M.; Oberdorff, Thierry; Ilheu, Maria</t>
  </si>
  <si>
    <t>Effects of natural hydrological variability on fish assemblages in small Mediterranean streams: Implications for ecological assessment</t>
  </si>
  <si>
    <t>ECOLOGICAL INDICATORS</t>
  </si>
  <si>
    <t>10.1016/j.ecolind.2012.04.024</t>
  </si>
  <si>
    <t>AUSTRALIAN JOURNAL OF ECOLOGY</t>
  </si>
  <si>
    <t>10.1111/j.1442-9993.1992.tb00822.x</t>
  </si>
  <si>
    <t>Hulsman, H.; Vonk, R.; Aliabadian, M.; Debrot, A. O.; Nijman, V.</t>
  </si>
  <si>
    <t>Effect of introduced species and habitat alteration on the occurrence and distribution of euryhaline fishes in fresh- and brackish-water habitats on Aruba, Bonaire and Curacao (South Caribbean)</t>
  </si>
  <si>
    <t>CONTRIBUTIONS TO ZOOLOGY</t>
  </si>
  <si>
    <t>10.1163/18759866-07701006</t>
  </si>
  <si>
    <t>Ilheu, M; Acquistapace, P; Benvenuto, C; Gherardi, F</t>
  </si>
  <si>
    <t>Shelter use of the Red-Swamp Crayfish (Procambarus clarkii) in dry-season stream pools</t>
  </si>
  <si>
    <t>10.1127/0003-9136/2003/0157-0535</t>
  </si>
  <si>
    <t>Garrett, Kayla; McManamay, Ryan A.; Wang, Jida</t>
  </si>
  <si>
    <t>Global hydropower expansion without building new dams</t>
  </si>
  <si>
    <t>ENVIRONMENTAL RESEARCH LETTERS</t>
  </si>
  <si>
    <t>10.1088/1748-9326/ac2f18</t>
  </si>
  <si>
    <t>Lacroix, Kelly E. Mott; Tapia, Elia; Springer, Abraham</t>
  </si>
  <si>
    <t>Environmental flows in the desert rivers of the United States and Mexico: Synthesis of available data and gap analysis</t>
  </si>
  <si>
    <t>JOURNAL OF ARID ENVIRONMENTS</t>
  </si>
  <si>
    <t>10.1016/j.jaridenv.2017.01.011</t>
  </si>
  <si>
    <t>Gil-Sanchez, Jose Maria; Antoran-Pilar, Ezequiel</t>
  </si>
  <si>
    <t>Camera-trapping for abundance estimation of otters in seasonal rivers: a field evaluation</t>
  </si>
  <si>
    <t>EUROPEAN JOURNAL OF WILDLIFE RESEARCH</t>
  </si>
  <si>
    <t>10.1007/s10344-020-01409-7</t>
  </si>
  <si>
    <t>Woodford, Darragh J.; McIntosh, Angus R.</t>
  </si>
  <si>
    <t>Evidence of source-sink metapopulations in a vulnerable native galaxiid fish driven by introduced trout</t>
  </si>
  <si>
    <t>ECOLOGICAL APPLICATIONS</t>
  </si>
  <si>
    <t>10.1890/08-1909.1</t>
  </si>
  <si>
    <t>Spencer, Lawrence J.; Bousquin, Stephen G.</t>
  </si>
  <si>
    <t>Interim Responses of Floodplain Wetland Vegetation to Phase I of the Kissimmee River Restoration Project: Comparisons of Vegetation Maps from Five Periods in the River's History</t>
  </si>
  <si>
    <t>RESTORATION ECOLOGY</t>
  </si>
  <si>
    <t>10.1111/rec.12074</t>
  </si>
  <si>
    <t>Grant, TA; Murphy, RK</t>
  </si>
  <si>
    <t>Changes in woodland cover on prairie refuges in North Dakota, USA</t>
  </si>
  <si>
    <t>NATURAL AREAS JOURNAL</t>
  </si>
  <si>
    <t>Ortmann, C; Grieshaber, MK</t>
  </si>
  <si>
    <t>Energy metabolism and valve closure behaviour in the Asian clam Corbicula fluminea</t>
  </si>
  <si>
    <t>JOURNAL OF EXPERIMENTAL BIOLOGY</t>
  </si>
  <si>
    <t>10.1242/jeb.00656</t>
  </si>
  <si>
    <t>Rogosch, Jane S.; Tonkin, Jonathan D.; Lytle, David A.; Merritt, David M.; Reynolds, Lindsay, V; Olden, Julian D.</t>
  </si>
  <si>
    <t>Increasing drought favors nonnative fishes in a dryland river: evidence from a multispecies demographic model</t>
  </si>
  <si>
    <t>10.1002/ecs2.2681</t>
  </si>
  <si>
    <t>Bullard, Stephan G.; Davis, Christopher V.; Shumway, Sandra E.</t>
  </si>
  <si>
    <t>JOURNAL OF SHELLFISH RESEARCH</t>
  </si>
  <si>
    <t>10.2983/035.032.0202</t>
  </si>
  <si>
    <t>Rowley, CA; Craig, SE</t>
  </si>
  <si>
    <t>Contemporary Streamkeepers: a comparison of two urban horticultural restoration programs in arid California</t>
  </si>
  <si>
    <t>DESIGN AND NATURE II: COMPARING DESIGN IN NATURE WITH SCIENCE AND ENGINEERING</t>
  </si>
  <si>
    <t>Lite, SJ; Stromberg, JC</t>
  </si>
  <si>
    <t>Surface water and ground-water thresholds for maintaining Populus-Salix forests, San Pedro River, Arizona</t>
  </si>
  <si>
    <t>10.1016/j.biocon.2005.01.020</t>
  </si>
  <si>
    <t>San-Jose, Jose; Montes, Ruben; Buendia, Carmen; Thielen, Dirk; Angel Mazorra, Miguel</t>
  </si>
  <si>
    <t>Response of Terrestrial-Aquatic Palm Ecotone (Morichal) to Anthropogenic Disturbance in the Orinoco Lowlands</t>
  </si>
  <si>
    <t>FOLIA GEOBOTANICA</t>
  </si>
  <si>
    <t>10.1007/s12224-011-9115-8</t>
  </si>
  <si>
    <t>Hafen, Thomas; Taylor, Andrew T.; Hendrickson, Dean A.; Stewart, David R.; Long, James M.</t>
  </si>
  <si>
    <t>Environmental Conditions Associated with Occurrences of the Threatened Yaqui Catfish in the Yaqui River Basin, Mexico</t>
  </si>
  <si>
    <t>NORTH AMERICAN JOURNAL OF FISHERIES MANAGEMENT</t>
  </si>
  <si>
    <t>10.1002/nafm.10653</t>
  </si>
  <si>
    <t>Location of demographic sources affects the distributions of a vulnerable native fish in invaded river networks</t>
  </si>
  <si>
    <t>10.1111/j.1365-2427.2010.02498.x</t>
  </si>
  <si>
    <t>Cantonati, Marco; Poikane, Sandra; Pringle, Catherine M.; Stevens, Lawrence E.; Turak, Eren; Heino, Jani; Richardson, John S.; Bolpagni, Rossano; Borrini, Alex; Cid, Nuria; Ctvrtlikova, Martina; Galassi, Diana M. P.; Hajek, Michal; Hawes, Ian; Levkov, Zlatko; Naselli-Flores, Luigi; Saber, Abdullah A.; Di Cicco, Mattia; Fiasca, Barbara; Hamilton, Paul B.; Kubacka, Jan; Segadelli, Stefano; Znachor, Petr</t>
  </si>
  <si>
    <t>Characteristics, Main Impacts, and Stewardship of Natural and Artificial Freshwater Environments: Consequences for Biodiversity Conservation</t>
  </si>
  <si>
    <t>WATER</t>
  </si>
  <si>
    <t>10.3390/w12010260</t>
  </si>
  <si>
    <t>Boone, James L.; Worman, F. Scott</t>
  </si>
  <si>
    <t>Rural settlement and soil erosion from the late roman period through the medieval Islamic period in the lower Alentejo of Portugal</t>
  </si>
  <si>
    <t>JOURNAL OF FIELD ARCHAEOLOGY</t>
  </si>
  <si>
    <t>10.1179/009346907791071665</t>
  </si>
  <si>
    <t>Jones, Peter E.; Closs, Gerard P.</t>
  </si>
  <si>
    <t>Interspecific differences in larval production and dispersal in non-migratory galaxiids: implications for metapopulation structure</t>
  </si>
  <si>
    <t>MARINE AND FRESHWATER RESEARCH</t>
  </si>
  <si>
    <t>10.1071/MF14309</t>
  </si>
  <si>
    <t>Falasco, Elisa; Doretto, Alberto; Fenoglio, Stefano; Piano, Elena; Bona, Francesca</t>
  </si>
  <si>
    <t>Supraseasonal drought in an Alpine river: effects on benthic primary production and diatom community</t>
  </si>
  <si>
    <t>10.4081/jlimnol.2020.1933</t>
  </si>
  <si>
    <t>Davis, Amy J.; Williams, Kelly E.; Snow, Nathan P.; Pepin, Kim M.; Piaggio, Antoinette J.</t>
  </si>
  <si>
    <t>Accounting for observation processes across multiple levels of uncertainty improves inference of species distributions and guides adaptive sampling of environmental DNA</t>
  </si>
  <si>
    <t>10.1002/ece3.4552</t>
  </si>
  <si>
    <t>Isabel Arce, Maria; Gomez, Rosa; del Rosario Vidal-Abarca, Maria; Luisa Suarez, Maria</t>
  </si>
  <si>
    <t>Effects of Phragmites australis growth on nitrogen retention in a temporal stream</t>
  </si>
  <si>
    <t>LIMNETICA</t>
  </si>
  <si>
    <t>Vilanova, Isabel; Prieto, Aldo R.; Stutz, Silvina; Bettis, E. Arthur, III</t>
  </si>
  <si>
    <t>Holocene vegetation changes along the southeastern coast of the Argentinean Pampa grasslands in relation to sea-level fluctuations and climatic variability: Palynological analysis of alluvial sequences from Arroyo Claromeco</t>
  </si>
  <si>
    <t>PALAEOGEOGRAPHY PALAEOCLIMATOLOGY PALAEOECOLOGY</t>
  </si>
  <si>
    <t>10.1016/j.palaeo.2010.09.026</t>
  </si>
  <si>
    <t>Chester, Edwin T.; Matthews, Ty G.; Howson, Travis J.; Johnston, Kerrylyn; Mackie, Jonathon K.; Strachan, Scott R.; Robson, Belinda J.</t>
  </si>
  <si>
    <t>Constraints upon the Response of Fish and Crayfish to Environmental Flow Releases in a Regulated Headwater Stream Network</t>
  </si>
  <si>
    <t>10.1371/journal.pone.0091925</t>
  </si>
  <si>
    <t>Heim, Kurt C.; McMahon, Thomas E.; Kalinowski, Steven T.; Ertel, Brian D.; Koel, Todd M.</t>
  </si>
  <si>
    <t>Abiotic conditions are unlikely to mediate hybridization between invasive rainbow trout and native Yellowstone cutthroat trout in a high-elevation metapopulation</t>
  </si>
  <si>
    <t>CANADIAN JOURNAL OF FISHERIES AND AQUATIC SCIENCES</t>
  </si>
  <si>
    <t>10.1139/cjfas-2019-0317</t>
  </si>
  <si>
    <t>Deacon, Amy E.; Fraser, Douglas F.; Farrell, Aidan D.</t>
  </si>
  <si>
    <t>Resistance from a resident heterospecific affects establishment success of a globally invasive freshwater fish</t>
  </si>
  <si>
    <t>10.1111/fwb.14035</t>
  </si>
  <si>
    <t>Sternberg, David; Cockayne, Bernie</t>
  </si>
  <si>
    <t>The ongoing invasion of translocated sleepy cod (Oxyeleotris lineolata) in the Lake Eyre Basin, central Australia</t>
  </si>
  <si>
    <t>WILDLIFE RESEARCH</t>
  </si>
  <si>
    <t>10.1071/WR17140</t>
  </si>
  <si>
    <t>Snow, Nathan P.; Kupferman, Caitlin A.; Lavelle, Michael J.; Pepin, Kim M.; Melton, Madeline H.; Gann, Whitney J.; VerCauteren, Kurt C.; Beasley, James C.</t>
  </si>
  <si>
    <t>No panacea attractant for wild pigs (Sus scrofa), but season and location matter</t>
  </si>
  <si>
    <t>APPLIED ANIMAL BEHAVIOUR SCIENCE</t>
  </si>
  <si>
    <t>10.1016/j.applanim.2022.105705</t>
  </si>
  <si>
    <t>Oswald, Kenneth J.; Spinks, Emily; Duktig, Garrett S.; Baker, Justin S.; Kibbey, Marc R.; Zimmerman, Brian; Tucker, Holly; Boucher, Charles E.; Cincotta, Daniel A.; Starnes, Wayne C.; Kiss, Andor J.; Wright, Jeremy J.; Carlson, Douglas M.; Bangs, Max R.; Roberts, Mark A.; Quattro, Joseph M.</t>
  </si>
  <si>
    <t>Drainage History, Evolution, and Conservation of Tonguetied Minnow (Exoglossum laurae), a Rare and Imperiled Teays River Endemic</t>
  </si>
  <si>
    <t>COPEIA</t>
  </si>
  <si>
    <t>10.1643/CI-18-118</t>
  </si>
  <si>
    <t>Hamilton, S. K.; Murphy, C. A.; Johnson, S. L.; Pollock, A.</t>
  </si>
  <si>
    <t>Water quality ramifications of temporary drawdown of Oregon reservoirs to facilitate juvenile Chinook salmon passage</t>
  </si>
  <si>
    <t>LAKE AND RESERVOIR MANAGEMENT</t>
  </si>
  <si>
    <t>10.1080/10402381.2021.2017082</t>
  </si>
  <si>
    <t>Jellyman, DJ; Chisnall, BL; Bonnett, ML; Sykes, JRE</t>
  </si>
  <si>
    <t>Seasonal arrival patterns of juvenile freshwater eels (Anguilla spp.) in New Zealand</t>
  </si>
  <si>
    <t>NEW ZEALAND JOURNAL OF MARINE AND FRESHWATER RESEARCH</t>
  </si>
  <si>
    <t>10.1080/00288330.1999.9516874</t>
  </si>
  <si>
    <t>Myles-Gonzalez, Emelia; Burness, Gary; Yavno, Stan; Rooke, Anna; Fox, Michael G.</t>
  </si>
  <si>
    <t>To boldly go where no goby has gone before: boldness, dispersal tendency, and metabolism at the invasion front</t>
  </si>
  <si>
    <t>BEHAVIORAL ECOLOGY</t>
  </si>
  <si>
    <t>10.1093/beheco/arv050</t>
  </si>
  <si>
    <t>Woodford, Darragh J.; Cochrane, Thomas A.; Mchugh, Peter A.; Mcintosh, Angus R.</t>
  </si>
  <si>
    <t>Modelling spatial exclusion of a vulnerable native fish by introduced trout in rivers using landscape features: a new tool for conservation management</t>
  </si>
  <si>
    <t>10.1002/aqc.1209</t>
  </si>
  <si>
    <t>Meserve, Peter L.; Kelt, Douglas A.; Previtali, M. Andrea; Milstead, W. Bryan; Gutierrez, Julio R.</t>
  </si>
  <si>
    <t>Global climate change and small mammal populations in north-central Chile</t>
  </si>
  <si>
    <t>JOURNAL OF MAMMALOGY</t>
  </si>
  <si>
    <t>10.1644/10-MAMM-S-267.1</t>
  </si>
  <si>
    <t>Bruins, Hendrik J.; Bithan-Guedj, Hodaya; Svoray, Tal</t>
  </si>
  <si>
    <t>GIS-based hydrological modelling to assess runoff yields in ancient-agricultural terraced wadi fields (central Negev desert)</t>
  </si>
  <si>
    <t>10.1016/j.jaridenv.2019.02.010</t>
  </si>
  <si>
    <t>Parks, Eric M.; McBride, John H.; Nelson, Stephen T.; Tingey, David G.; Mayo, Alan L.; Guthrie, W. Spencer; Hoopes, John C.</t>
  </si>
  <si>
    <t>Comparing electromagnetic and seismic geophysical methods: Estimating the depth to water in geologically simple and complex arid environments</t>
  </si>
  <si>
    <t>ENGINEERING GEOLOGY</t>
  </si>
  <si>
    <t>10.1016/j.enggeo.2010.10.005</t>
  </si>
  <si>
    <t>Holway, DA</t>
  </si>
  <si>
    <t>Factors governing rate of invasion: a natural experiment using Argentine ants</t>
  </si>
  <si>
    <t>OECOLOGIA</t>
  </si>
  <si>
    <t>10.1007/s004420050509</t>
  </si>
  <si>
    <t>Pickwell, Alex; Constable, Drew; Chadd, Richard; Extence, Chris; Little, Sally</t>
  </si>
  <si>
    <t>The development of a novel macroinvertebrate indexing tool for the determination of salinity effects in freshwater habitats</t>
  </si>
  <si>
    <t>10.1002/rra.3914</t>
  </si>
  <si>
    <t>Lynch, Dustin T.; Leasure, Douglas R.; Magoulick, Daniel D.</t>
  </si>
  <si>
    <t>The influence of drought on flow-ecology relationships in Ozark Highland streams</t>
  </si>
  <si>
    <t>10.1111/fwb.13089</t>
  </si>
  <si>
    <t>Magoulick, D. D.</t>
  </si>
  <si>
    <t>10.1002/rra.2747</t>
  </si>
  <si>
    <t>Churchill, Christopher John</t>
  </si>
  <si>
    <t>Spatio-temporal spawning and larval dynamics of a zebra mussel (Dreissena polymorpha) population in a North Texas Reservoir: implications for invasions in the southern United States</t>
  </si>
  <si>
    <t>AQUATIC INVASIONS</t>
  </si>
  <si>
    <t>10.3391/ai.2013.8.4.03</t>
  </si>
  <si>
    <t>10.47125/jesam/2015_2/01</t>
  </si>
  <si>
    <t>TOTAL</t>
  </si>
  <si>
    <t>IRES and IAS</t>
  </si>
  <si>
    <t>Journal/Source Title</t>
  </si>
  <si>
    <t>Bren, LJ</t>
  </si>
  <si>
    <t>Tree invasion of an intermittent wetland in relation to changes in the flooding frequency of the River Murray, Australia</t>
  </si>
  <si>
    <t>Impacts of small impoundments on an intermittent headwater stream community</t>
  </si>
  <si>
    <t>Seasonal patterns of ascidian settlement at an aquaculture facility in the Damariscotta River, Maine</t>
  </si>
  <si>
    <t>Impacts of drought and crayfish invasion on stream ecosystem structure and function</t>
  </si>
  <si>
    <t>Potential effects of coalbed natural gas development on fish and aquatic resources</t>
  </si>
  <si>
    <t>Responses of intermittent stream fish assemblages to irrigation development</t>
  </si>
  <si>
    <t>Aerial photographic analysis of channel narrowing and vegetation expansion in canyon de Chelly national monument, Arizona, USA, 1935-2004</t>
  </si>
  <si>
    <t>Novel aquatic ecosystems: the new reality for streams in California and other Mediterranean climate regions</t>
  </si>
  <si>
    <t>TAXA</t>
  </si>
  <si>
    <t>REGION</t>
  </si>
  <si>
    <t>FISH</t>
  </si>
  <si>
    <t>AMP</t>
  </si>
  <si>
    <t>EU</t>
  </si>
  <si>
    <t>AFRICA</t>
  </si>
  <si>
    <t>N_AM</t>
  </si>
  <si>
    <t>PLANT</t>
  </si>
  <si>
    <t>S_AM</t>
  </si>
  <si>
    <t>AUST</t>
  </si>
  <si>
    <t>INVER</t>
  </si>
  <si>
    <t>ASIA</t>
  </si>
  <si>
    <t>GENERIC</t>
  </si>
  <si>
    <t>MAMMAL</t>
  </si>
  <si>
    <t xml:space="preserve">Table S2. Details of the subsample of 57 papers (April, 25, 2023). </t>
  </si>
  <si>
    <t>(Regions: N_AM=North America; EU=Europe; AUST=Australia; S_AM= South America; Taxa: AMP=Amphibian; INVER=Invertebrate)</t>
  </si>
  <si>
    <t xml:space="preserve">Table S1. List of the papers obtained during the specific literature review (April, 25, 2023). </t>
  </si>
  <si>
    <t>Details in the main text (1=both IRES and 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</si>
</sst>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topLeftCell="C1" workbookViewId="0">
      <selection activeCell="D4" sqref="D4:D115"/>
    </sheetView>
  </sheetViews>
  <sheetFormatPr baseColWidth="10" defaultColWidth="9.140625" defaultRowHeight="12.75" x14ac:dyDescent="0.2"/>
  <cols>
    <col min="1" max="1" width="84.5703125" style="3" bestFit="1" customWidth="1"/>
    <col min="2" max="2" width="41.28515625" customWidth="1"/>
    <col min="3" max="3" width="41.85546875" customWidth="1"/>
    <col min="4" max="4" width="88.140625" style="3" customWidth="1"/>
    <col min="5" max="5" width="19.140625" style="3" bestFit="1" customWidth="1"/>
    <col min="7" max="7" width="31.140625" bestFit="1" customWidth="1"/>
  </cols>
  <sheetData>
    <row r="1" spans="1:7" x14ac:dyDescent="0.2">
      <c r="A1" s="4" t="s">
        <v>433</v>
      </c>
      <c r="B1" s="10" t="s">
        <v>434</v>
      </c>
    </row>
    <row r="3" spans="1:7" ht="15.75" x14ac:dyDescent="0.25">
      <c r="A3" s="2" t="s">
        <v>406</v>
      </c>
      <c r="B3" s="1" t="s">
        <v>0</v>
      </c>
      <c r="C3" s="1" t="s">
        <v>1</v>
      </c>
      <c r="D3" s="5" t="s">
        <v>407</v>
      </c>
      <c r="E3" s="5" t="s">
        <v>2</v>
      </c>
      <c r="F3" s="1" t="s">
        <v>3</v>
      </c>
      <c r="G3" s="1" t="s">
        <v>4</v>
      </c>
    </row>
    <row r="4" spans="1:7" x14ac:dyDescent="0.2">
      <c r="A4" s="3">
        <v>1</v>
      </c>
      <c r="B4" t="s">
        <v>6</v>
      </c>
      <c r="C4" t="s">
        <v>7</v>
      </c>
      <c r="D4" s="3" t="s">
        <v>8</v>
      </c>
      <c r="E4" s="3">
        <v>2019</v>
      </c>
      <c r="F4" t="s">
        <v>9</v>
      </c>
      <c r="G4" t="str">
        <f>HYPERLINK("https%3A%2F%2Fwww.webofscience.com%2Fwos%2Fwoscc%2Ffull-record%2FWOS:000479976400001","View Full Record in Web of Science")</f>
        <v>View Full Record in Web of Science</v>
      </c>
    </row>
    <row r="5" spans="1:7" x14ac:dyDescent="0.2">
      <c r="A5" s="3">
        <v>0</v>
      </c>
      <c r="B5" t="s">
        <v>10</v>
      </c>
      <c r="C5" t="s">
        <v>11</v>
      </c>
      <c r="D5" s="3" t="s">
        <v>12</v>
      </c>
      <c r="E5" s="3">
        <v>2007</v>
      </c>
      <c r="F5" t="s">
        <v>13</v>
      </c>
      <c r="G5" t="str">
        <f>HYPERLINK("https%3A%2F%2Fwww.webofscience.com%2Fwos%2Fwoscc%2Ffull-record%2FWOS:000251026000011","View Full Record in Web of Science")</f>
        <v>View Full Record in Web of Science</v>
      </c>
    </row>
    <row r="6" spans="1:7" x14ac:dyDescent="0.2">
      <c r="A6" s="3">
        <v>1</v>
      </c>
      <c r="B6" t="s">
        <v>14</v>
      </c>
      <c r="C6" t="s">
        <v>15</v>
      </c>
      <c r="D6" s="3" t="s">
        <v>16</v>
      </c>
      <c r="E6" s="3">
        <v>2012</v>
      </c>
      <c r="F6" t="s">
        <v>17</v>
      </c>
      <c r="G6" t="str">
        <f>HYPERLINK("https%3A%2F%2Fwww.webofscience.com%2Fwos%2Fwoscc%2Ffull-record%2FWOS:000310554300015","View Full Record in Web of Science")</f>
        <v>View Full Record in Web of Science</v>
      </c>
    </row>
    <row r="7" spans="1:7" x14ac:dyDescent="0.2">
      <c r="A7" s="3">
        <v>1</v>
      </c>
      <c r="B7" t="s">
        <v>18</v>
      </c>
      <c r="C7" t="s">
        <v>19</v>
      </c>
      <c r="D7" s="3" t="s">
        <v>20</v>
      </c>
      <c r="E7" s="3">
        <v>2020</v>
      </c>
      <c r="F7" t="s">
        <v>21</v>
      </c>
      <c r="G7" t="str">
        <f>HYPERLINK("https%3A%2F%2Fwww.webofscience.com%2Fwos%2Fwoscc%2Ffull-record%2FWOS:000597713200003","View Full Record in Web of Science")</f>
        <v>View Full Record in Web of Science</v>
      </c>
    </row>
    <row r="8" spans="1:7" x14ac:dyDescent="0.2">
      <c r="A8" s="3">
        <v>0</v>
      </c>
      <c r="B8" t="s">
        <v>22</v>
      </c>
      <c r="C8" t="s">
        <v>23</v>
      </c>
      <c r="D8" s="3" t="s">
        <v>24</v>
      </c>
      <c r="E8" s="3">
        <v>2007</v>
      </c>
      <c r="F8" t="s">
        <v>25</v>
      </c>
      <c r="G8" t="str">
        <f>HYPERLINK("https%3A%2F%2Fwww.webofscience.com%2Fwos%2Fwoscc%2Ffull-record%2FWOS:000286661800020","View Full Record in Web of Science")</f>
        <v>View Full Record in Web of Science</v>
      </c>
    </row>
    <row r="9" spans="1:7" x14ac:dyDescent="0.2">
      <c r="A9" s="3">
        <v>1</v>
      </c>
      <c r="B9" t="s">
        <v>26</v>
      </c>
      <c r="C9" t="s">
        <v>27</v>
      </c>
      <c r="D9" s="3" t="s">
        <v>28</v>
      </c>
      <c r="E9" s="3">
        <v>2019</v>
      </c>
      <c r="F9" t="s">
        <v>29</v>
      </c>
      <c r="G9" t="str">
        <f>HYPERLINK("https%3A%2F%2Fwww.webofscience.com%2Fwos%2Fwoscc%2Ffull-record%2FWOS:000483100900005","View Full Record in Web of Science")</f>
        <v>View Full Record in Web of Science</v>
      </c>
    </row>
    <row r="10" spans="1:7" x14ac:dyDescent="0.2">
      <c r="A10" s="3">
        <v>0</v>
      </c>
      <c r="B10" t="s">
        <v>30</v>
      </c>
      <c r="C10" t="s">
        <v>31</v>
      </c>
      <c r="D10" s="3" t="s">
        <v>32</v>
      </c>
      <c r="E10" s="3">
        <v>2015</v>
      </c>
      <c r="F10" t="s">
        <v>404</v>
      </c>
      <c r="G10" t="str">
        <f>HYPERLINK("https%3A%2F%2Fwww.webofscience.com%2Fwos%2Fwoscc%2Ffull-record%2FWOS:000367696800001","View Full Record in Web of Science")</f>
        <v>View Full Record in Web of Science</v>
      </c>
    </row>
    <row r="11" spans="1:7" x14ac:dyDescent="0.2">
      <c r="A11" s="3">
        <v>1</v>
      </c>
      <c r="B11" t="s">
        <v>33</v>
      </c>
      <c r="C11" s="6" t="s">
        <v>414</v>
      </c>
      <c r="D11" s="3" t="s">
        <v>34</v>
      </c>
      <c r="E11" s="3">
        <v>2014</v>
      </c>
      <c r="F11" t="s">
        <v>35</v>
      </c>
      <c r="G11" t="str">
        <f>HYPERLINK("https%3A%2F%2Fwww.webofscience.com%2Fwos%2Fwoscc%2Ffull-record%2FWOS:000346657000005","View Full Record in Web of Science")</f>
        <v>View Full Record in Web of Science</v>
      </c>
    </row>
    <row r="12" spans="1:7" x14ac:dyDescent="0.2">
      <c r="A12" s="3">
        <v>1</v>
      </c>
      <c r="B12" t="s">
        <v>36</v>
      </c>
      <c r="C12" t="s">
        <v>37</v>
      </c>
      <c r="D12" s="3" t="s">
        <v>38</v>
      </c>
      <c r="E12" s="3">
        <v>2018</v>
      </c>
      <c r="F12" t="s">
        <v>39</v>
      </c>
      <c r="G12" t="str">
        <f>HYPERLINK("https%3A%2F%2Fwww.webofscience.com%2Fwos%2Fwoscc%2Ffull-record%2FWOS:000436493800031","View Full Record in Web of Science")</f>
        <v>View Full Record in Web of Science</v>
      </c>
    </row>
    <row r="13" spans="1:7" x14ac:dyDescent="0.2">
      <c r="A13" s="3">
        <v>0</v>
      </c>
      <c r="B13" t="s">
        <v>40</v>
      </c>
      <c r="C13" t="s">
        <v>41</v>
      </c>
      <c r="D13" s="3" t="s">
        <v>42</v>
      </c>
      <c r="E13" s="3">
        <v>2015</v>
      </c>
      <c r="F13" t="s">
        <v>43</v>
      </c>
      <c r="G13" t="str">
        <f>HYPERLINK("https%3A%2F%2Fwww.webofscience.com%2Fwos%2Fwoscc%2Ffull-record%2FWOS:000361010200016","View Full Record in Web of Science")</f>
        <v>View Full Record in Web of Science</v>
      </c>
    </row>
    <row r="14" spans="1:7" x14ac:dyDescent="0.2">
      <c r="A14" s="3">
        <v>1</v>
      </c>
      <c r="B14" t="s">
        <v>44</v>
      </c>
      <c r="C14" t="s">
        <v>45</v>
      </c>
      <c r="D14" s="3" t="s">
        <v>46</v>
      </c>
      <c r="E14" s="3">
        <v>2009</v>
      </c>
      <c r="F14" t="s">
        <v>47</v>
      </c>
      <c r="G14" t="str">
        <f>HYPERLINK("https%3A%2F%2Fwww.webofscience.com%2Fwos%2Fwoscc%2Ffull-record%2FWOS:000266336100010","View Full Record in Web of Science")</f>
        <v>View Full Record in Web of Science</v>
      </c>
    </row>
    <row r="15" spans="1:7" x14ac:dyDescent="0.2">
      <c r="A15" s="3">
        <v>1</v>
      </c>
      <c r="B15" t="s">
        <v>48</v>
      </c>
      <c r="C15" t="s">
        <v>49</v>
      </c>
      <c r="D15" s="3" t="s">
        <v>50</v>
      </c>
      <c r="E15" s="3">
        <v>2013</v>
      </c>
      <c r="F15" t="s">
        <v>51</v>
      </c>
      <c r="G15" t="str">
        <f>HYPERLINK("https%3A%2F%2Fwww.webofscience.com%2Fwos%2Fwoscc%2Ffull-record%2FWOS:000319946000001","View Full Record in Web of Science")</f>
        <v>View Full Record in Web of Science</v>
      </c>
    </row>
    <row r="16" spans="1:7" x14ac:dyDescent="0.2">
      <c r="A16" s="3">
        <v>1</v>
      </c>
      <c r="B16" t="s">
        <v>52</v>
      </c>
      <c r="C16" t="s">
        <v>53</v>
      </c>
      <c r="D16" s="3" t="s">
        <v>54</v>
      </c>
      <c r="E16" s="3">
        <v>2021</v>
      </c>
      <c r="F16" t="s">
        <v>55</v>
      </c>
      <c r="G16" t="str">
        <f>HYPERLINK("https%3A%2F%2Fwww.webofscience.com%2Fwos%2Fwoscc%2Ffull-record%2FWOS:000752953000014","View Full Record in Web of Science")</f>
        <v>View Full Record in Web of Science</v>
      </c>
    </row>
    <row r="17" spans="1:7" x14ac:dyDescent="0.2">
      <c r="A17" s="3">
        <v>1</v>
      </c>
      <c r="B17" t="s">
        <v>56</v>
      </c>
      <c r="C17" t="s">
        <v>57</v>
      </c>
      <c r="D17" s="3" t="s">
        <v>58</v>
      </c>
      <c r="E17" s="3">
        <v>2014</v>
      </c>
      <c r="F17" t="s">
        <v>59</v>
      </c>
      <c r="G17" t="str">
        <f>HYPERLINK("https%3A%2F%2Fwww.webofscience.com%2Fwos%2Fwoscc%2Ffull-record%2FWOS:000347095800007","View Full Record in Web of Science")</f>
        <v>View Full Record in Web of Science</v>
      </c>
    </row>
    <row r="18" spans="1:7" x14ac:dyDescent="0.2">
      <c r="A18" s="3">
        <v>0</v>
      </c>
      <c r="B18" t="s">
        <v>60</v>
      </c>
      <c r="C18" t="s">
        <v>61</v>
      </c>
      <c r="D18" s="3" t="s">
        <v>62</v>
      </c>
      <c r="E18" s="3">
        <v>2017</v>
      </c>
      <c r="F18" t="s">
        <v>63</v>
      </c>
      <c r="G18" t="str">
        <f>HYPERLINK("https%3A%2F%2Fwww.webofscience.com%2Fwos%2Fwoscc%2Ffull-record%2FWOS:000406833500014","View Full Record in Web of Science")</f>
        <v>View Full Record in Web of Science</v>
      </c>
    </row>
    <row r="19" spans="1:7" x14ac:dyDescent="0.2">
      <c r="A19" s="3">
        <v>1</v>
      </c>
      <c r="B19" t="s">
        <v>64</v>
      </c>
      <c r="C19" t="s">
        <v>65</v>
      </c>
      <c r="D19" s="3" t="s">
        <v>50</v>
      </c>
      <c r="E19" s="3">
        <v>2010</v>
      </c>
      <c r="F19" t="s">
        <v>66</v>
      </c>
      <c r="G19" t="str">
        <f>HYPERLINK("https%3A%2F%2Fwww.webofscience.com%2Fwos%2Fwoscc%2Ffull-record%2FWOS:000280997300015","View Full Record in Web of Science")</f>
        <v>View Full Record in Web of Science</v>
      </c>
    </row>
    <row r="20" spans="1:7" x14ac:dyDescent="0.2">
      <c r="A20" s="3">
        <v>1</v>
      </c>
      <c r="B20" t="s">
        <v>67</v>
      </c>
      <c r="C20" t="s">
        <v>68</v>
      </c>
      <c r="D20" s="3" t="s">
        <v>69</v>
      </c>
      <c r="E20" s="3">
        <v>2022</v>
      </c>
      <c r="F20" t="s">
        <v>70</v>
      </c>
      <c r="G20" t="str">
        <f>HYPERLINK("https%3A%2F%2Fwww.webofscience.com%2Fwos%2Fwoscc%2Ffull-record%2FWOS:000825401900001","View Full Record in Web of Science")</f>
        <v>View Full Record in Web of Science</v>
      </c>
    </row>
    <row r="21" spans="1:7" x14ac:dyDescent="0.2">
      <c r="A21" s="3">
        <v>0</v>
      </c>
      <c r="B21" t="s">
        <v>71</v>
      </c>
      <c r="C21" t="s">
        <v>72</v>
      </c>
      <c r="D21" s="3" t="s">
        <v>73</v>
      </c>
      <c r="E21" s="3">
        <v>2017</v>
      </c>
      <c r="F21" t="s">
        <v>74</v>
      </c>
      <c r="G21" t="str">
        <f>HYPERLINK("https%3A%2F%2Fwww.webofscience.com%2Fwos%2Fwoscc%2Ffull-record%2FWOS:000412334000002","View Full Record in Web of Science")</f>
        <v>View Full Record in Web of Science</v>
      </c>
    </row>
    <row r="22" spans="1:7" x14ac:dyDescent="0.2">
      <c r="A22" s="3">
        <v>0</v>
      </c>
      <c r="B22" t="s">
        <v>75</v>
      </c>
      <c r="C22" t="s">
        <v>76</v>
      </c>
      <c r="D22" s="3" t="s">
        <v>77</v>
      </c>
      <c r="E22" s="3">
        <v>2008</v>
      </c>
      <c r="F22" t="s">
        <v>78</v>
      </c>
      <c r="G22" t="str">
        <f>HYPERLINK("https%3A%2F%2Fwww.webofscience.com%2Fwos%2Fwoscc%2Ffull-record%2FWOS:000258704400010","View Full Record in Web of Science")</f>
        <v>View Full Record in Web of Science</v>
      </c>
    </row>
    <row r="23" spans="1:7" x14ac:dyDescent="0.2">
      <c r="A23" s="3">
        <v>0</v>
      </c>
      <c r="B23" t="s">
        <v>79</v>
      </c>
      <c r="C23" t="s">
        <v>80</v>
      </c>
      <c r="D23" s="3" t="s">
        <v>81</v>
      </c>
      <c r="E23" s="3">
        <v>2018</v>
      </c>
      <c r="F23" t="s">
        <v>82</v>
      </c>
      <c r="G23" t="str">
        <f>HYPERLINK("https%3A%2F%2Fwww.webofscience.com%2Fwos%2Fwoscc%2Ffull-record%2FWOS:000423240500001","View Full Record in Web of Science")</f>
        <v>View Full Record in Web of Science</v>
      </c>
    </row>
    <row r="24" spans="1:7" x14ac:dyDescent="0.2">
      <c r="A24" s="3">
        <v>0</v>
      </c>
      <c r="B24" t="s">
        <v>83</v>
      </c>
      <c r="C24" t="s">
        <v>84</v>
      </c>
      <c r="D24" s="3" t="s">
        <v>85</v>
      </c>
      <c r="E24" s="3">
        <v>1999</v>
      </c>
      <c r="F24" t="s">
        <v>5</v>
      </c>
      <c r="G24" t="str">
        <f>HYPERLINK("https%3A%2F%2Fwww.webofscience.com%2Fwos%2Fwoscc%2Ffull-record%2FWOS:000078457900001","View Full Record in Web of Science")</f>
        <v>View Full Record in Web of Science</v>
      </c>
    </row>
    <row r="25" spans="1:7" x14ac:dyDescent="0.2">
      <c r="A25" s="3">
        <v>1</v>
      </c>
      <c r="B25" t="s">
        <v>86</v>
      </c>
      <c r="C25" t="s">
        <v>87</v>
      </c>
      <c r="D25" s="3" t="s">
        <v>88</v>
      </c>
      <c r="E25" s="3">
        <v>2022</v>
      </c>
      <c r="F25" t="s">
        <v>89</v>
      </c>
      <c r="G25" t="str">
        <f>HYPERLINK("https%3A%2F%2Fwww.webofscience.com%2Fwos%2Fwoscc%2Ffull-record%2FWOS:000729387100001","View Full Record in Web of Science")</f>
        <v>View Full Record in Web of Science</v>
      </c>
    </row>
    <row r="26" spans="1:7" x14ac:dyDescent="0.2">
      <c r="A26" s="3">
        <v>1</v>
      </c>
      <c r="B26" t="s">
        <v>90</v>
      </c>
      <c r="C26" s="6" t="s">
        <v>415</v>
      </c>
      <c r="D26" s="3" t="s">
        <v>34</v>
      </c>
      <c r="E26" s="3">
        <v>2011</v>
      </c>
      <c r="F26" t="s">
        <v>91</v>
      </c>
      <c r="G26" t="str">
        <f>HYPERLINK("https%3A%2F%2Fwww.webofscience.com%2Fwos%2Fwoscc%2Ffull-record%2FWOS:000295118100004","View Full Record in Web of Science")</f>
        <v>View Full Record in Web of Science</v>
      </c>
    </row>
    <row r="27" spans="1:7" x14ac:dyDescent="0.2">
      <c r="A27" s="3">
        <v>1</v>
      </c>
      <c r="B27" t="s">
        <v>92</v>
      </c>
      <c r="C27" s="6" t="s">
        <v>416</v>
      </c>
      <c r="D27" s="3" t="s">
        <v>34</v>
      </c>
      <c r="E27" s="3">
        <v>2014</v>
      </c>
      <c r="F27" t="s">
        <v>93</v>
      </c>
      <c r="G27" t="str">
        <f>HYPERLINK("https%3A%2F%2Fwww.webofscience.com%2Fwos%2Fwoscc%2Ffull-record%2FWOS:000346657000012","View Full Record in Web of Science")</f>
        <v>View Full Record in Web of Science</v>
      </c>
    </row>
    <row r="28" spans="1:7" x14ac:dyDescent="0.2">
      <c r="A28" s="3">
        <v>1</v>
      </c>
      <c r="B28" t="s">
        <v>94</v>
      </c>
      <c r="C28" t="s">
        <v>95</v>
      </c>
      <c r="D28" s="3" t="s">
        <v>96</v>
      </c>
      <c r="E28" s="3">
        <v>2019</v>
      </c>
      <c r="F28" t="s">
        <v>97</v>
      </c>
      <c r="G28" t="str">
        <f>HYPERLINK("https%3A%2F%2Fwww.webofscience.com%2Fwos%2Fwoscc%2Ffull-record%2FWOS:000472569200010","View Full Record in Web of Science")</f>
        <v>View Full Record in Web of Science</v>
      </c>
    </row>
    <row r="29" spans="1:7" x14ac:dyDescent="0.2">
      <c r="A29" s="3">
        <v>1</v>
      </c>
      <c r="B29" t="s">
        <v>98</v>
      </c>
      <c r="C29" t="s">
        <v>99</v>
      </c>
      <c r="D29" s="3" t="s">
        <v>100</v>
      </c>
      <c r="E29" s="3">
        <v>2009</v>
      </c>
      <c r="F29" t="s">
        <v>101</v>
      </c>
      <c r="G29" t="str">
        <f>HYPERLINK("https%3A%2F%2Fwww.webofscience.com%2Fwos%2Fwoscc%2Ffull-record%2FWOS:000277124500009","View Full Record in Web of Science")</f>
        <v>View Full Record in Web of Science</v>
      </c>
    </row>
    <row r="30" spans="1:7" x14ac:dyDescent="0.2">
      <c r="A30" s="3">
        <v>0</v>
      </c>
      <c r="B30" t="s">
        <v>102</v>
      </c>
      <c r="C30" t="s">
        <v>103</v>
      </c>
      <c r="D30" s="3" t="s">
        <v>104</v>
      </c>
      <c r="E30" s="3">
        <v>1998</v>
      </c>
      <c r="F30" t="s">
        <v>5</v>
      </c>
      <c r="G30" t="str">
        <f>HYPERLINK("https%3A%2F%2Fwww.webofscience.com%2Fwos%2Fwoscc%2Ffull-record%2FWOS:000079414500018","View Full Record in Web of Science")</f>
        <v>View Full Record in Web of Science</v>
      </c>
    </row>
    <row r="31" spans="1:7" x14ac:dyDescent="0.2">
      <c r="A31" s="3">
        <v>0</v>
      </c>
      <c r="B31" t="s">
        <v>105</v>
      </c>
      <c r="C31" t="s">
        <v>106</v>
      </c>
      <c r="D31" s="3" t="s">
        <v>107</v>
      </c>
      <c r="E31" s="3">
        <v>2016</v>
      </c>
      <c r="F31" t="s">
        <v>108</v>
      </c>
      <c r="G31" t="str">
        <f>HYPERLINK("https%3A%2F%2Fwww.webofscience.com%2Fwos%2Fwoscc%2Ffull-record%2FWOS:000369817500005","View Full Record in Web of Science")</f>
        <v>View Full Record in Web of Science</v>
      </c>
    </row>
    <row r="32" spans="1:7" x14ac:dyDescent="0.2">
      <c r="A32" s="3">
        <v>0</v>
      </c>
      <c r="B32" t="s">
        <v>109</v>
      </c>
      <c r="C32" t="s">
        <v>110</v>
      </c>
      <c r="D32" s="3" t="s">
        <v>111</v>
      </c>
      <c r="E32" s="3">
        <v>2014</v>
      </c>
      <c r="F32" t="s">
        <v>112</v>
      </c>
      <c r="G32" t="str">
        <f>HYPERLINK("https%3A%2F%2Fwww.webofscience.com%2Fwos%2Fwoscc%2Ffull-record%2FWOS:000336445100008","View Full Record in Web of Science")</f>
        <v>View Full Record in Web of Science</v>
      </c>
    </row>
    <row r="33" spans="1:7" x14ac:dyDescent="0.2">
      <c r="A33" s="3">
        <v>1</v>
      </c>
      <c r="B33" t="s">
        <v>113</v>
      </c>
      <c r="C33" t="s">
        <v>114</v>
      </c>
      <c r="D33" s="3" t="s">
        <v>115</v>
      </c>
      <c r="E33" s="3">
        <v>1996</v>
      </c>
      <c r="F33" t="s">
        <v>116</v>
      </c>
      <c r="G33" t="str">
        <f>HYPERLINK("https%3A%2F%2Fwww.webofscience.com%2Fwos%2Fwoscc%2Ffull-record%2FWOS:A1996XH39500003","View Full Record in Web of Science")</f>
        <v>View Full Record in Web of Science</v>
      </c>
    </row>
    <row r="34" spans="1:7" x14ac:dyDescent="0.2">
      <c r="A34" s="3">
        <v>0</v>
      </c>
      <c r="B34" t="s">
        <v>117</v>
      </c>
      <c r="C34" t="s">
        <v>118</v>
      </c>
      <c r="D34" s="3" t="s">
        <v>119</v>
      </c>
      <c r="E34" s="3">
        <v>2020</v>
      </c>
      <c r="F34" t="s">
        <v>120</v>
      </c>
      <c r="G34" t="str">
        <f>HYPERLINK("https%3A%2F%2Fwww.webofscience.com%2Fwos%2Fwoscc%2Ffull-record%2FWOS:000562257900001","View Full Record in Web of Science")</f>
        <v>View Full Record in Web of Science</v>
      </c>
    </row>
    <row r="35" spans="1:7" x14ac:dyDescent="0.2">
      <c r="A35" s="3">
        <v>0</v>
      </c>
      <c r="B35" t="s">
        <v>121</v>
      </c>
      <c r="C35" t="s">
        <v>122</v>
      </c>
      <c r="D35" s="3" t="s">
        <v>123</v>
      </c>
      <c r="E35" s="3">
        <v>2000</v>
      </c>
      <c r="F35" t="s">
        <v>5</v>
      </c>
      <c r="G35" t="str">
        <f>HYPERLINK("https%3A%2F%2Fwww.webofscience.com%2Fwos%2Fwoscc%2Ffull-record%2FWOS:000165691300003","View Full Record in Web of Science")</f>
        <v>View Full Record in Web of Science</v>
      </c>
    </row>
    <row r="36" spans="1:7" x14ac:dyDescent="0.2">
      <c r="A36" s="3">
        <v>0</v>
      </c>
      <c r="B36" t="s">
        <v>124</v>
      </c>
      <c r="C36" t="s">
        <v>125</v>
      </c>
      <c r="D36" s="3" t="s">
        <v>126</v>
      </c>
      <c r="E36" s="3">
        <v>2007</v>
      </c>
      <c r="F36" t="s">
        <v>127</v>
      </c>
      <c r="G36" t="str">
        <f>HYPERLINK("https%3A%2F%2Fwww.webofscience.com%2Fwos%2Fwoscc%2Ffull-record%2FWOS:000243960700013","View Full Record in Web of Science")</f>
        <v>View Full Record in Web of Science</v>
      </c>
    </row>
    <row r="37" spans="1:7" x14ac:dyDescent="0.2">
      <c r="A37" s="3">
        <v>1</v>
      </c>
      <c r="B37" t="s">
        <v>128</v>
      </c>
      <c r="C37" t="s">
        <v>129</v>
      </c>
      <c r="D37" s="3" t="s">
        <v>130</v>
      </c>
      <c r="E37" s="3">
        <v>2020</v>
      </c>
      <c r="F37" t="s">
        <v>131</v>
      </c>
      <c r="G37" t="str">
        <f>HYPERLINK("https%3A%2F%2Fwww.webofscience.com%2Fwos%2Fwoscc%2Ffull-record%2FWOS:000492786300001","View Full Record in Web of Science")</f>
        <v>View Full Record in Web of Science</v>
      </c>
    </row>
    <row r="38" spans="1:7" x14ac:dyDescent="0.2">
      <c r="A38" s="3">
        <v>0</v>
      </c>
      <c r="B38" t="s">
        <v>132</v>
      </c>
      <c r="C38" t="s">
        <v>133</v>
      </c>
      <c r="D38" s="3" t="s">
        <v>134</v>
      </c>
      <c r="E38" s="3">
        <v>2023</v>
      </c>
      <c r="F38" t="s">
        <v>135</v>
      </c>
      <c r="G38" t="str">
        <f>HYPERLINK("https%3A%2F%2Fwww.webofscience.com%2Fwos%2Fwoscc%2Ffull-record%2FWOS:000901706500010","View Full Record in Web of Science")</f>
        <v>View Full Record in Web of Science</v>
      </c>
    </row>
    <row r="39" spans="1:7" x14ac:dyDescent="0.2">
      <c r="A39" s="3">
        <v>0</v>
      </c>
      <c r="B39" t="s">
        <v>136</v>
      </c>
      <c r="C39" t="s">
        <v>137</v>
      </c>
      <c r="D39" s="3" t="s">
        <v>138</v>
      </c>
      <c r="E39" s="3">
        <v>2005</v>
      </c>
      <c r="F39" t="s">
        <v>139</v>
      </c>
      <c r="G39" t="str">
        <f>HYPERLINK("https%3A%2F%2Fwww.webofscience.com%2Fwos%2Fwoscc%2Ffull-record%2FWOS:000228835300005","View Full Record in Web of Science")</f>
        <v>View Full Record in Web of Science</v>
      </c>
    </row>
    <row r="40" spans="1:7" x14ac:dyDescent="0.2">
      <c r="A40" s="3">
        <v>0</v>
      </c>
      <c r="B40" t="s">
        <v>140</v>
      </c>
      <c r="C40" t="s">
        <v>141</v>
      </c>
      <c r="D40" s="3" t="s">
        <v>142</v>
      </c>
      <c r="E40" s="3">
        <v>2006</v>
      </c>
      <c r="F40" t="s">
        <v>5</v>
      </c>
      <c r="G40" t="str">
        <f>HYPERLINK("https%3A%2F%2Fwww.webofscience.com%2Fwos%2Fwoscc%2Ffull-record%2FWOS:000240928400019","View Full Record in Web of Science")</f>
        <v>View Full Record in Web of Science</v>
      </c>
    </row>
    <row r="41" spans="1:7" x14ac:dyDescent="0.2">
      <c r="A41" s="3">
        <v>1</v>
      </c>
      <c r="B41" t="s">
        <v>143</v>
      </c>
      <c r="C41" t="s">
        <v>144</v>
      </c>
      <c r="D41" s="3" t="s">
        <v>145</v>
      </c>
      <c r="E41" s="3">
        <v>2005</v>
      </c>
      <c r="F41" t="s">
        <v>146</v>
      </c>
      <c r="G41" t="str">
        <f>HYPERLINK("https%3A%2F%2Fwww.webofscience.com%2Fwos%2Fwoscc%2Ffull-record%2FWOS:000234545700001","View Full Record in Web of Science")</f>
        <v>View Full Record in Web of Science</v>
      </c>
    </row>
    <row r="42" spans="1:7" x14ac:dyDescent="0.2">
      <c r="A42" s="3">
        <v>1</v>
      </c>
      <c r="B42" t="s">
        <v>147</v>
      </c>
      <c r="C42" t="s">
        <v>148</v>
      </c>
      <c r="D42" s="3" t="s">
        <v>28</v>
      </c>
      <c r="E42" s="3">
        <v>2015</v>
      </c>
      <c r="F42" t="s">
        <v>149</v>
      </c>
      <c r="G42" t="str">
        <f>HYPERLINK("https%3A%2F%2Fwww.webofscience.com%2Fwos%2Fwoscc%2Ffull-record%2FWOS:000367146800005","View Full Record in Web of Science")</f>
        <v>View Full Record in Web of Science</v>
      </c>
    </row>
    <row r="43" spans="1:7" x14ac:dyDescent="0.2">
      <c r="A43" s="3">
        <v>1</v>
      </c>
      <c r="B43" t="s">
        <v>150</v>
      </c>
      <c r="C43" t="s">
        <v>151</v>
      </c>
      <c r="D43" s="3" t="s">
        <v>130</v>
      </c>
      <c r="E43" s="3">
        <v>2003</v>
      </c>
      <c r="F43" t="s">
        <v>152</v>
      </c>
      <c r="G43" t="str">
        <f>HYPERLINK("https%3A%2F%2Fwww.webofscience.com%2Fwos%2Fwoscc%2Ffull-record%2FWOS:000181967800002","View Full Record in Web of Science")</f>
        <v>View Full Record in Web of Science</v>
      </c>
    </row>
    <row r="44" spans="1:7" x14ac:dyDescent="0.2">
      <c r="A44" s="3">
        <v>1</v>
      </c>
      <c r="B44" t="s">
        <v>153</v>
      </c>
      <c r="C44" t="s">
        <v>154</v>
      </c>
      <c r="D44" s="3" t="s">
        <v>77</v>
      </c>
      <c r="E44" s="3">
        <v>2010</v>
      </c>
      <c r="F44" t="s">
        <v>155</v>
      </c>
      <c r="G44" t="str">
        <f>HYPERLINK("https%3A%2F%2Fwww.webofscience.com%2Fwos%2Fwoscc%2Ffull-record%2FWOS:000275634800021","View Full Record in Web of Science")</f>
        <v>View Full Record in Web of Science</v>
      </c>
    </row>
    <row r="45" spans="1:7" x14ac:dyDescent="0.2">
      <c r="A45" s="3">
        <v>1</v>
      </c>
      <c r="B45" t="s">
        <v>156</v>
      </c>
      <c r="C45" t="s">
        <v>157</v>
      </c>
      <c r="D45" s="3" t="s">
        <v>158</v>
      </c>
      <c r="E45" s="3">
        <v>2008</v>
      </c>
      <c r="F45" t="s">
        <v>159</v>
      </c>
      <c r="G45" t="str">
        <f>HYPERLINK("https%3A%2F%2Fwww.webofscience.com%2Fwos%2Fwoscc%2Ffull-record%2FWOS:000258851900001","View Full Record in Web of Science")</f>
        <v>View Full Record in Web of Science</v>
      </c>
    </row>
    <row r="46" spans="1:7" x14ac:dyDescent="0.2">
      <c r="A46" s="3">
        <v>1</v>
      </c>
      <c r="B46" t="s">
        <v>160</v>
      </c>
      <c r="C46" t="s">
        <v>161</v>
      </c>
      <c r="D46" s="3" t="s">
        <v>162</v>
      </c>
      <c r="E46" s="3">
        <v>2007</v>
      </c>
      <c r="F46" t="s">
        <v>163</v>
      </c>
      <c r="G46" t="str">
        <f>HYPERLINK("https%3A%2F%2Fwww.webofscience.com%2Fwos%2Fwoscc%2Ffull-record%2FWOS:000245605900013","View Full Record in Web of Science")</f>
        <v>View Full Record in Web of Science</v>
      </c>
    </row>
    <row r="47" spans="1:7" x14ac:dyDescent="0.2">
      <c r="A47" s="3">
        <v>0</v>
      </c>
      <c r="B47" t="s">
        <v>164</v>
      </c>
      <c r="C47" s="6" t="s">
        <v>413</v>
      </c>
      <c r="D47" s="3" t="s">
        <v>165</v>
      </c>
      <c r="E47" s="3">
        <v>2010</v>
      </c>
      <c r="F47" t="s">
        <v>5</v>
      </c>
      <c r="G47" t="str">
        <f>HYPERLINK("https%3A%2F%2Fwww.webofscience.com%2Fwos%2Fwoscc%2Ffull-record%2FWOS:000286869000011","View Full Record in Web of Science")</f>
        <v>View Full Record in Web of Science</v>
      </c>
    </row>
    <row r="48" spans="1:7" x14ac:dyDescent="0.2">
      <c r="A48" s="3">
        <v>1</v>
      </c>
      <c r="B48" t="s">
        <v>166</v>
      </c>
      <c r="C48" t="s">
        <v>167</v>
      </c>
      <c r="D48" s="3" t="s">
        <v>168</v>
      </c>
      <c r="E48" s="3">
        <v>2007</v>
      </c>
      <c r="F48" t="s">
        <v>169</v>
      </c>
      <c r="G48" t="str">
        <f>HYPERLINK("https%3A%2F%2Fwww.webofscience.com%2Fwos%2Fwoscc%2Ffull-record%2FWOS:000244989800019","View Full Record in Web of Science")</f>
        <v>View Full Record in Web of Science</v>
      </c>
    </row>
    <row r="49" spans="1:7" x14ac:dyDescent="0.2">
      <c r="A49" s="3">
        <v>0</v>
      </c>
      <c r="B49" t="s">
        <v>170</v>
      </c>
      <c r="C49" t="s">
        <v>171</v>
      </c>
      <c r="D49" s="3" t="s">
        <v>172</v>
      </c>
      <c r="E49" s="3">
        <v>2018</v>
      </c>
      <c r="F49" t="s">
        <v>173</v>
      </c>
      <c r="G49" t="str">
        <f>HYPERLINK("https%3A%2F%2Fwww.webofscience.com%2Fwos%2Fwoscc%2Ffull-record%2FWOS:000425176000006","View Full Record in Web of Science")</f>
        <v>View Full Record in Web of Science</v>
      </c>
    </row>
    <row r="50" spans="1:7" x14ac:dyDescent="0.2">
      <c r="A50" s="3">
        <v>1</v>
      </c>
      <c r="B50" t="s">
        <v>174</v>
      </c>
      <c r="C50" t="s">
        <v>175</v>
      </c>
      <c r="D50" s="3" t="s">
        <v>38</v>
      </c>
      <c r="E50" s="3">
        <v>2020</v>
      </c>
      <c r="F50" t="s">
        <v>176</v>
      </c>
      <c r="G50" t="str">
        <f>HYPERLINK("https%3A%2F%2Fwww.webofscience.com%2Fwos%2Fwoscc%2Ffull-record%2FWOS:000533906300032","View Full Record in Web of Science")</f>
        <v>View Full Record in Web of Science</v>
      </c>
    </row>
    <row r="51" spans="1:7" x14ac:dyDescent="0.2">
      <c r="A51" s="3">
        <v>0</v>
      </c>
      <c r="B51" t="s">
        <v>177</v>
      </c>
      <c r="C51" t="s">
        <v>178</v>
      </c>
      <c r="D51" s="3" t="s">
        <v>179</v>
      </c>
      <c r="E51" s="3">
        <v>2013</v>
      </c>
      <c r="F51" t="s">
        <v>180</v>
      </c>
      <c r="G51" t="str">
        <f>HYPERLINK("https%3A%2F%2Fwww.webofscience.com%2Fwos%2Fwoscc%2Ffull-record%2FWOS:000325182400013","View Full Record in Web of Science")</f>
        <v>View Full Record in Web of Science</v>
      </c>
    </row>
    <row r="52" spans="1:7" x14ac:dyDescent="0.2">
      <c r="A52" s="3">
        <v>1</v>
      </c>
      <c r="B52" t="s">
        <v>181</v>
      </c>
      <c r="C52" t="s">
        <v>182</v>
      </c>
      <c r="D52" s="3" t="s">
        <v>183</v>
      </c>
      <c r="E52" s="3">
        <v>1997</v>
      </c>
      <c r="F52" t="s">
        <v>184</v>
      </c>
      <c r="G52" t="str">
        <f>HYPERLINK("https%3A%2F%2Fwww.webofscience.com%2Fwos%2Fwoscc%2Ffull-record%2FWOS:A1997XW48700011","View Full Record in Web of Science")</f>
        <v>View Full Record in Web of Science</v>
      </c>
    </row>
    <row r="53" spans="1:7" x14ac:dyDescent="0.2">
      <c r="A53" s="3">
        <v>1</v>
      </c>
      <c r="B53" t="s">
        <v>185</v>
      </c>
      <c r="C53" t="s">
        <v>186</v>
      </c>
      <c r="D53" s="3" t="s">
        <v>187</v>
      </c>
      <c r="E53" s="3">
        <v>2013</v>
      </c>
      <c r="F53" t="s">
        <v>188</v>
      </c>
      <c r="G53" t="str">
        <f>HYPERLINK("https%3A%2F%2Fwww.webofscience.com%2Fwos%2Fwoscc%2Ffull-record%2FWOS:000319737700062","View Full Record in Web of Science")</f>
        <v>View Full Record in Web of Science</v>
      </c>
    </row>
    <row r="54" spans="1:7" x14ac:dyDescent="0.2">
      <c r="A54" s="3">
        <v>1</v>
      </c>
      <c r="B54" t="s">
        <v>189</v>
      </c>
      <c r="C54" t="s">
        <v>190</v>
      </c>
      <c r="D54" s="3" t="s">
        <v>50</v>
      </c>
      <c r="E54" s="3">
        <v>2020</v>
      </c>
      <c r="F54" t="s">
        <v>191</v>
      </c>
      <c r="G54" t="str">
        <f>HYPERLINK("https%3A%2F%2Fwww.webofscience.com%2Fwos%2Fwoscc%2Ffull-record%2FWOS:000500043000001","View Full Record in Web of Science")</f>
        <v>View Full Record in Web of Science</v>
      </c>
    </row>
    <row r="55" spans="1:7" x14ac:dyDescent="0.2">
      <c r="A55" s="3">
        <v>0</v>
      </c>
      <c r="B55" t="s">
        <v>192</v>
      </c>
      <c r="C55" t="s">
        <v>193</v>
      </c>
      <c r="D55" s="3" t="s">
        <v>187</v>
      </c>
      <c r="E55" s="3">
        <v>2019</v>
      </c>
      <c r="F55" t="s">
        <v>194</v>
      </c>
      <c r="G55" t="str">
        <f>HYPERLINK("https%3A%2F%2Fwww.webofscience.com%2Fwos%2Fwoscc%2Ffull-record%2FWOS:000532172700020","View Full Record in Web of Science")</f>
        <v>View Full Record in Web of Science</v>
      </c>
    </row>
    <row r="56" spans="1:7" x14ac:dyDescent="0.2">
      <c r="A56" s="3">
        <v>1</v>
      </c>
      <c r="B56" t="s">
        <v>195</v>
      </c>
      <c r="C56" t="s">
        <v>196</v>
      </c>
      <c r="D56" s="3" t="s">
        <v>197</v>
      </c>
      <c r="E56" s="3">
        <v>2018</v>
      </c>
      <c r="F56" t="s">
        <v>198</v>
      </c>
      <c r="G56" t="str">
        <f>HYPERLINK("https%3A%2F%2Fwww.webofscience.com%2Fwos%2Fwoscc%2Ffull-record%2FWOS:000439997600004","View Full Record in Web of Science")</f>
        <v>View Full Record in Web of Science</v>
      </c>
    </row>
    <row r="57" spans="1:7" x14ac:dyDescent="0.2">
      <c r="A57" s="3">
        <v>1</v>
      </c>
      <c r="B57" t="s">
        <v>199</v>
      </c>
      <c r="C57" t="s">
        <v>200</v>
      </c>
      <c r="D57" s="3" t="s">
        <v>201</v>
      </c>
      <c r="E57" s="3">
        <v>2019</v>
      </c>
      <c r="F57" t="s">
        <v>202</v>
      </c>
      <c r="G57" t="str">
        <f>HYPERLINK("https%3A%2F%2Fwww.webofscience.com%2Fwos%2Fwoscc%2Ffull-record%2FWOS:000455256100012","View Full Record in Web of Science")</f>
        <v>View Full Record in Web of Science</v>
      </c>
    </row>
    <row r="58" spans="1:7" x14ac:dyDescent="0.2">
      <c r="A58" s="8">
        <v>0</v>
      </c>
      <c r="B58" t="s">
        <v>170</v>
      </c>
      <c r="C58" t="s">
        <v>203</v>
      </c>
      <c r="D58" s="3" t="s">
        <v>204</v>
      </c>
      <c r="E58" s="3">
        <v>2020</v>
      </c>
      <c r="F58" t="s">
        <v>205</v>
      </c>
      <c r="G58" t="str">
        <f>HYPERLINK("https%3A%2F%2Fwww.webofscience.com%2Fwos%2Fwoscc%2Ffull-record%2FWOS:000600422700007","View Full Record in Web of Science")</f>
        <v>View Full Record in Web of Science</v>
      </c>
    </row>
    <row r="59" spans="1:7" x14ac:dyDescent="0.2">
      <c r="A59" s="3">
        <v>1</v>
      </c>
      <c r="B59" t="s">
        <v>206</v>
      </c>
      <c r="C59" t="s">
        <v>207</v>
      </c>
      <c r="D59" s="3" t="s">
        <v>81</v>
      </c>
      <c r="E59" s="3">
        <v>2013</v>
      </c>
      <c r="F59" t="s">
        <v>208</v>
      </c>
      <c r="G59" t="str">
        <f>HYPERLINK("https%3A%2F%2Fwww.webofscience.com%2Fwos%2Fwoscc%2Ffull-record%2FWOS:000333035700027","View Full Record in Web of Science")</f>
        <v>View Full Record in Web of Science</v>
      </c>
    </row>
    <row r="60" spans="1:7" x14ac:dyDescent="0.2">
      <c r="A60" s="3">
        <v>0</v>
      </c>
      <c r="B60" t="s">
        <v>209</v>
      </c>
      <c r="C60" t="s">
        <v>210</v>
      </c>
      <c r="D60" s="3" t="s">
        <v>96</v>
      </c>
      <c r="E60" s="3">
        <v>2021</v>
      </c>
      <c r="F60" t="s">
        <v>211</v>
      </c>
      <c r="G60" t="str">
        <f>HYPERLINK("https%3A%2F%2Fwww.webofscience.com%2Fwos%2Fwoscc%2Ffull-record%2FWOS:000702682500001","View Full Record in Web of Science")</f>
        <v>View Full Record in Web of Science</v>
      </c>
    </row>
    <row r="61" spans="1:7" x14ac:dyDescent="0.2">
      <c r="A61" s="3">
        <v>0</v>
      </c>
      <c r="B61" t="s">
        <v>212</v>
      </c>
      <c r="C61" t="s">
        <v>213</v>
      </c>
      <c r="D61" s="3" t="s">
        <v>214</v>
      </c>
      <c r="E61" s="3">
        <v>2018</v>
      </c>
      <c r="F61" t="s">
        <v>215</v>
      </c>
      <c r="G61" t="str">
        <f>HYPERLINK("https%3A%2F%2Fwww.webofscience.com%2Fwos%2Fwoscc%2Ffull-record%2FWOS:000438943900009","View Full Record in Web of Science")</f>
        <v>View Full Record in Web of Science</v>
      </c>
    </row>
    <row r="62" spans="1:7" x14ac:dyDescent="0.2">
      <c r="A62" s="3">
        <v>1</v>
      </c>
      <c r="B62" t="s">
        <v>216</v>
      </c>
      <c r="C62" t="s">
        <v>217</v>
      </c>
      <c r="D62" s="3" t="s">
        <v>77</v>
      </c>
      <c r="E62" s="3">
        <v>2016</v>
      </c>
      <c r="F62" t="s">
        <v>218</v>
      </c>
      <c r="G62" t="str">
        <f>HYPERLINK("https%3A%2F%2Fwww.webofscience.com%2Fwos%2Fwoscc%2Ffull-record%2FWOS:000382847100025","View Full Record in Web of Science")</f>
        <v>View Full Record in Web of Science</v>
      </c>
    </row>
    <row r="63" spans="1:7" x14ac:dyDescent="0.2">
      <c r="A63" s="3">
        <v>1</v>
      </c>
      <c r="B63" t="s">
        <v>219</v>
      </c>
      <c r="C63" t="s">
        <v>220</v>
      </c>
      <c r="D63" s="3" t="s">
        <v>221</v>
      </c>
      <c r="E63" s="3">
        <v>2016</v>
      </c>
      <c r="F63" t="s">
        <v>222</v>
      </c>
      <c r="G63" t="str">
        <f>HYPERLINK("https%3A%2F%2Fwww.webofscience.com%2Fwos%2Fwoscc%2Ffull-record%2FWOS:000387168200014","View Full Record in Web of Science")</f>
        <v>View Full Record in Web of Science</v>
      </c>
    </row>
    <row r="64" spans="1:7" x14ac:dyDescent="0.2">
      <c r="A64" s="3">
        <v>1</v>
      </c>
      <c r="B64" t="s">
        <v>223</v>
      </c>
      <c r="C64" t="s">
        <v>224</v>
      </c>
      <c r="D64" s="3" t="s">
        <v>225</v>
      </c>
      <c r="E64" s="3">
        <v>2022</v>
      </c>
      <c r="F64" t="s">
        <v>226</v>
      </c>
      <c r="G64" t="str">
        <f>HYPERLINK("https%3A%2F%2Fwww.webofscience.com%2Fwos%2Fwoscc%2Ffull-record%2FWOS:000814408600002","View Full Record in Web of Science")</f>
        <v>View Full Record in Web of Science</v>
      </c>
    </row>
    <row r="65" spans="1:7" x14ac:dyDescent="0.2">
      <c r="A65" s="3">
        <v>0</v>
      </c>
      <c r="B65" t="s">
        <v>227</v>
      </c>
      <c r="C65" t="s">
        <v>228</v>
      </c>
      <c r="D65" s="3" t="s">
        <v>96</v>
      </c>
      <c r="E65" s="3">
        <v>2007</v>
      </c>
      <c r="F65" t="s">
        <v>229</v>
      </c>
      <c r="G65" t="str">
        <f>HYPERLINK("https%3A%2F%2Fwww.webofscience.com%2Fwos%2Fwoscc%2Ffull-record%2FWOS:000248923600004","View Full Record in Web of Science")</f>
        <v>View Full Record in Web of Science</v>
      </c>
    </row>
    <row r="66" spans="1:7" x14ac:dyDescent="0.2">
      <c r="A66" s="3">
        <v>0</v>
      </c>
      <c r="B66" t="s">
        <v>230</v>
      </c>
      <c r="C66" t="s">
        <v>231</v>
      </c>
      <c r="D66" s="3" t="s">
        <v>232</v>
      </c>
      <c r="E66" s="3">
        <v>2019</v>
      </c>
      <c r="F66" t="s">
        <v>233</v>
      </c>
      <c r="G66" t="str">
        <f>HYPERLINK("https%3A%2F%2Fwww.webofscience.com%2Fwos%2Fwoscc%2Ffull-record%2FWOS:000488595200001","View Full Record in Web of Science")</f>
        <v>View Full Record in Web of Science</v>
      </c>
    </row>
    <row r="67" spans="1:7" x14ac:dyDescent="0.2">
      <c r="A67" s="3">
        <v>0</v>
      </c>
      <c r="B67" t="s">
        <v>234</v>
      </c>
      <c r="C67" t="s">
        <v>235</v>
      </c>
      <c r="D67" s="3" t="s">
        <v>236</v>
      </c>
      <c r="E67" s="3">
        <v>2018</v>
      </c>
      <c r="F67" t="s">
        <v>5</v>
      </c>
      <c r="G67" t="str">
        <f>HYPERLINK("https%3A%2F%2Fwww.webofscience.com%2Fwos%2Fwoscc%2Ffull-record%2FWOS:000542611200035","View Full Record in Web of Science")</f>
        <v>View Full Record in Web of Science</v>
      </c>
    </row>
    <row r="68" spans="1:7" x14ac:dyDescent="0.2">
      <c r="A68" s="3">
        <v>1</v>
      </c>
      <c r="B68" t="s">
        <v>237</v>
      </c>
      <c r="C68" t="s">
        <v>238</v>
      </c>
      <c r="D68" s="3" t="s">
        <v>239</v>
      </c>
      <c r="E68" s="3">
        <v>2011</v>
      </c>
      <c r="F68" t="s">
        <v>240</v>
      </c>
      <c r="G68" t="str">
        <f>HYPERLINK("https%3A%2F%2Fwww.webofscience.com%2Fwos%2Fwoscc%2Ffull-record%2FWOS:000295112300009","View Full Record in Web of Science")</f>
        <v>View Full Record in Web of Science</v>
      </c>
    </row>
    <row r="69" spans="1:7" x14ac:dyDescent="0.2">
      <c r="A69" s="3">
        <v>1</v>
      </c>
      <c r="B69" t="s">
        <v>241</v>
      </c>
      <c r="C69" t="s">
        <v>242</v>
      </c>
      <c r="D69" s="3" t="s">
        <v>100</v>
      </c>
      <c r="E69" s="3">
        <v>2017</v>
      </c>
      <c r="F69" t="s">
        <v>243</v>
      </c>
      <c r="G69" t="str">
        <f>HYPERLINK("https%3A%2F%2Fwww.webofscience.com%2Fwos%2Fwoscc%2Ffull-record%2FWOS:000408773500007","View Full Record in Web of Science")</f>
        <v>View Full Record in Web of Science</v>
      </c>
    </row>
    <row r="70" spans="1:7" x14ac:dyDescent="0.2">
      <c r="A70" s="3">
        <v>0</v>
      </c>
      <c r="B70" t="s">
        <v>244</v>
      </c>
      <c r="C70" t="s">
        <v>245</v>
      </c>
      <c r="D70" s="3" t="s">
        <v>77</v>
      </c>
      <c r="E70" s="3">
        <v>2012</v>
      </c>
      <c r="F70" t="s">
        <v>246</v>
      </c>
      <c r="G70" t="str">
        <f>HYPERLINK("https%3A%2F%2Fwww.webofscience.com%2Fwos%2Fwoscc%2Ffull-record%2FWOS:000301445100016","View Full Record in Web of Science")</f>
        <v>View Full Record in Web of Science</v>
      </c>
    </row>
    <row r="71" spans="1:7" x14ac:dyDescent="0.2">
      <c r="A71" s="3">
        <v>0</v>
      </c>
      <c r="B71" t="s">
        <v>247</v>
      </c>
      <c r="C71" s="6" t="s">
        <v>410</v>
      </c>
      <c r="D71" s="3" t="s">
        <v>168</v>
      </c>
      <c r="E71" s="3">
        <v>2018</v>
      </c>
      <c r="F71" t="s">
        <v>248</v>
      </c>
      <c r="G71" t="str">
        <f>HYPERLINK("https%3A%2F%2Fwww.webofscience.com%2Fwos%2Fwoscc%2Ffull-record%2FWOS:000466718100005","View Full Record in Web of Science")</f>
        <v>View Full Record in Web of Science</v>
      </c>
    </row>
    <row r="72" spans="1:7" x14ac:dyDescent="0.2">
      <c r="A72" s="3">
        <v>0</v>
      </c>
      <c r="B72" t="s">
        <v>249</v>
      </c>
      <c r="C72" t="s">
        <v>250</v>
      </c>
      <c r="D72" s="3" t="s">
        <v>251</v>
      </c>
      <c r="E72" s="3">
        <v>2020</v>
      </c>
      <c r="F72" t="s">
        <v>252</v>
      </c>
      <c r="G72" t="str">
        <f>HYPERLINK("https%3A%2F%2Fwww.webofscience.com%2Fwos%2Fwoscc%2Ffull-record%2FWOS:000556413400003","View Full Record in Web of Science")</f>
        <v>View Full Record in Web of Science</v>
      </c>
    </row>
    <row r="73" spans="1:7" x14ac:dyDescent="0.2">
      <c r="A73" s="3">
        <v>1</v>
      </c>
      <c r="B73" t="s">
        <v>253</v>
      </c>
      <c r="C73" t="s">
        <v>254</v>
      </c>
      <c r="D73" s="3" t="s">
        <v>255</v>
      </c>
      <c r="E73" s="3">
        <v>2012</v>
      </c>
      <c r="F73" t="s">
        <v>256</v>
      </c>
      <c r="G73" t="str">
        <f>HYPERLINK("https%3A%2F%2Fwww.webofscience.com%2Fwos%2Fwoscc%2Ffull-record%2FWOS:000307130300049","View Full Record in Web of Science")</f>
        <v>View Full Record in Web of Science</v>
      </c>
    </row>
    <row r="74" spans="1:7" x14ac:dyDescent="0.2">
      <c r="A74" s="3">
        <v>1</v>
      </c>
      <c r="B74" t="s">
        <v>408</v>
      </c>
      <c r="C74" s="6" t="s">
        <v>409</v>
      </c>
      <c r="D74" s="3" t="s">
        <v>257</v>
      </c>
      <c r="E74" s="3">
        <v>1992</v>
      </c>
      <c r="F74" t="s">
        <v>258</v>
      </c>
      <c r="G74" t="str">
        <f>HYPERLINK("https%3A%2F%2Fwww.webofscience.com%2Fwos%2Fwoscc%2Ffull-record%2FWOS:A1992KZ06700004","View Full Record in Web of Science")</f>
        <v>View Full Record in Web of Science</v>
      </c>
    </row>
    <row r="75" spans="1:7" x14ac:dyDescent="0.2">
      <c r="A75" s="3">
        <v>0</v>
      </c>
      <c r="B75" t="s">
        <v>259</v>
      </c>
      <c r="C75" t="s">
        <v>260</v>
      </c>
      <c r="D75" s="3" t="s">
        <v>261</v>
      </c>
      <c r="E75" s="3">
        <v>2008</v>
      </c>
      <c r="F75" t="s">
        <v>262</v>
      </c>
      <c r="G75" t="str">
        <f>HYPERLINK("https%3A%2F%2Fwww.webofscience.com%2Fwos%2Fwoscc%2Ffull-record%2FWOS:000255328800006","View Full Record in Web of Science")</f>
        <v>View Full Record in Web of Science</v>
      </c>
    </row>
    <row r="76" spans="1:7" x14ac:dyDescent="0.2">
      <c r="A76" s="3">
        <v>1</v>
      </c>
      <c r="B76" t="s">
        <v>263</v>
      </c>
      <c r="C76" t="s">
        <v>264</v>
      </c>
      <c r="D76" s="3" t="s">
        <v>123</v>
      </c>
      <c r="E76" s="3">
        <v>2003</v>
      </c>
      <c r="F76" t="s">
        <v>265</v>
      </c>
      <c r="G76" t="str">
        <f>HYPERLINK("https%3A%2F%2Fwww.webofscience.com%2Fwos%2Fwoscc%2Ffull-record%2FWOS:000184873300007","View Full Record in Web of Science")</f>
        <v>View Full Record in Web of Science</v>
      </c>
    </row>
    <row r="77" spans="1:7" x14ac:dyDescent="0.2">
      <c r="A77" s="3">
        <v>0</v>
      </c>
      <c r="B77" t="s">
        <v>266</v>
      </c>
      <c r="C77" t="s">
        <v>267</v>
      </c>
      <c r="D77" s="3" t="s">
        <v>268</v>
      </c>
      <c r="E77" s="3">
        <v>2021</v>
      </c>
      <c r="F77" t="s">
        <v>269</v>
      </c>
      <c r="G77" t="str">
        <f>HYPERLINK("https%3A%2F%2Fwww.webofscience.com%2Fwos%2Fwoscc%2Ffull-record%2FWOS:000714245100001","View Full Record in Web of Science")</f>
        <v>View Full Record in Web of Science</v>
      </c>
    </row>
    <row r="78" spans="1:7" x14ac:dyDescent="0.2">
      <c r="A78" s="3">
        <v>1</v>
      </c>
      <c r="B78" t="s">
        <v>270</v>
      </c>
      <c r="C78" s="6" t="s">
        <v>271</v>
      </c>
      <c r="D78" s="3" t="s">
        <v>272</v>
      </c>
      <c r="E78" s="3">
        <v>2017</v>
      </c>
      <c r="F78" t="s">
        <v>273</v>
      </c>
      <c r="G78" t="str">
        <f>HYPERLINK("https%3A%2F%2Fwww.webofscience.com%2Fwos%2Fwoscc%2Ffull-record%2FWOS:000398010800008","View Full Record in Web of Science")</f>
        <v>View Full Record in Web of Science</v>
      </c>
    </row>
    <row r="79" spans="1:7" x14ac:dyDescent="0.2">
      <c r="A79" s="3">
        <v>0</v>
      </c>
      <c r="B79" t="s">
        <v>274</v>
      </c>
      <c r="C79" t="s">
        <v>275</v>
      </c>
      <c r="D79" s="3" t="s">
        <v>276</v>
      </c>
      <c r="E79" s="3">
        <v>2020</v>
      </c>
      <c r="F79" t="s">
        <v>277</v>
      </c>
      <c r="G79" t="str">
        <f>HYPERLINK("https%3A%2F%2Fwww.webofscience.com%2Fwos%2Fwoscc%2Ffull-record%2FWOS:000560142600001","View Full Record in Web of Science")</f>
        <v>View Full Record in Web of Science</v>
      </c>
    </row>
    <row r="80" spans="1:7" x14ac:dyDescent="0.2">
      <c r="A80" s="3">
        <v>0</v>
      </c>
      <c r="B80" t="s">
        <v>278</v>
      </c>
      <c r="C80" s="6" t="s">
        <v>279</v>
      </c>
      <c r="D80" s="3" t="s">
        <v>280</v>
      </c>
      <c r="E80" s="3">
        <v>2010</v>
      </c>
      <c r="F80" t="s">
        <v>281</v>
      </c>
      <c r="G80" t="str">
        <f>HYPERLINK("https%3A%2F%2Fwww.webofscience.com%2Fwos%2Fwoscc%2Ffull-record%2FWOS:000278865200006","View Full Record in Web of Science")</f>
        <v>View Full Record in Web of Science</v>
      </c>
    </row>
    <row r="81" spans="1:7" x14ac:dyDescent="0.2">
      <c r="A81" s="3">
        <v>0</v>
      </c>
      <c r="B81" t="s">
        <v>282</v>
      </c>
      <c r="C81" s="6" t="s">
        <v>283</v>
      </c>
      <c r="D81" s="3" t="s">
        <v>284</v>
      </c>
      <c r="E81" s="3">
        <v>2014</v>
      </c>
      <c r="F81" t="s">
        <v>285</v>
      </c>
      <c r="G81" t="str">
        <f>HYPERLINK("https%3A%2F%2Fwww.webofscience.com%2Fwos%2Fwoscc%2Ffull-record%2FWOS:000336842500018","View Full Record in Web of Science")</f>
        <v>View Full Record in Web of Science</v>
      </c>
    </row>
    <row r="82" spans="1:7" x14ac:dyDescent="0.2">
      <c r="A82" s="3">
        <v>0</v>
      </c>
      <c r="B82" t="s">
        <v>286</v>
      </c>
      <c r="C82" s="6" t="s">
        <v>287</v>
      </c>
      <c r="D82" s="3" t="s">
        <v>288</v>
      </c>
      <c r="E82" s="3">
        <v>2005</v>
      </c>
      <c r="F82" t="s">
        <v>5</v>
      </c>
      <c r="G82" t="str">
        <f>HYPERLINK("https%3A%2F%2Fwww.webofscience.com%2Fwos%2Fwoscc%2Ffull-record%2FWOS:000232940000006","View Full Record in Web of Science")</f>
        <v>View Full Record in Web of Science</v>
      </c>
    </row>
    <row r="83" spans="1:7" x14ac:dyDescent="0.2">
      <c r="A83" s="3">
        <v>0</v>
      </c>
      <c r="B83" t="s">
        <v>289</v>
      </c>
      <c r="C83" t="s">
        <v>290</v>
      </c>
      <c r="D83" s="3" t="s">
        <v>291</v>
      </c>
      <c r="E83" s="3">
        <v>2003</v>
      </c>
      <c r="F83" t="s">
        <v>292</v>
      </c>
      <c r="G83" t="str">
        <f>HYPERLINK("https%3A%2F%2Fwww.webofscience.com%2Fwos%2Fwoscc%2Ffull-record%2FWOS:000187393800033","View Full Record in Web of Science")</f>
        <v>View Full Record in Web of Science</v>
      </c>
    </row>
    <row r="84" spans="1:7" x14ac:dyDescent="0.2">
      <c r="A84" s="3">
        <v>1</v>
      </c>
      <c r="B84" t="s">
        <v>293</v>
      </c>
      <c r="C84" t="s">
        <v>294</v>
      </c>
      <c r="D84" s="3" t="s">
        <v>197</v>
      </c>
      <c r="E84" s="3">
        <v>2019</v>
      </c>
      <c r="F84" t="s">
        <v>295</v>
      </c>
      <c r="G84" t="str">
        <f>HYPERLINK("https%3A%2F%2Fwww.webofscience.com%2Fwos%2Fwoscc%2Ffull-record%2FWOS:000472716600026","View Full Record in Web of Science")</f>
        <v>View Full Record in Web of Science</v>
      </c>
    </row>
    <row r="85" spans="1:7" x14ac:dyDescent="0.2">
      <c r="A85" s="3">
        <v>0</v>
      </c>
      <c r="B85" t="s">
        <v>296</v>
      </c>
      <c r="C85" s="6" t="s">
        <v>411</v>
      </c>
      <c r="D85" s="3" t="s">
        <v>297</v>
      </c>
      <c r="E85" s="3">
        <v>2013</v>
      </c>
      <c r="F85" t="s">
        <v>298</v>
      </c>
      <c r="G85" t="str">
        <f>HYPERLINK("https%3A%2F%2Fwww.webofscience.com%2Fwos%2Fwoscc%2Ffull-record%2FWOS:000331516100002","View Full Record in Web of Science")</f>
        <v>View Full Record in Web of Science</v>
      </c>
    </row>
    <row r="86" spans="1:7" x14ac:dyDescent="0.2">
      <c r="A86" s="3">
        <v>1</v>
      </c>
      <c r="B86" t="s">
        <v>299</v>
      </c>
      <c r="C86" t="s">
        <v>300</v>
      </c>
      <c r="D86" s="3" t="s">
        <v>301</v>
      </c>
      <c r="E86" s="3">
        <v>2004</v>
      </c>
      <c r="F86" t="s">
        <v>5</v>
      </c>
      <c r="G86" t="str">
        <f>HYPERLINK("https%3A%2F%2Fwww.webofscience.com%2Fwos%2Fwoscc%2Ffull-record%2FWOS:000223878500010","View Full Record in Web of Science")</f>
        <v>View Full Record in Web of Science</v>
      </c>
    </row>
    <row r="87" spans="1:7" x14ac:dyDescent="0.2">
      <c r="A87" s="3">
        <v>1</v>
      </c>
      <c r="B87" t="s">
        <v>302</v>
      </c>
      <c r="C87" s="6" t="s">
        <v>303</v>
      </c>
      <c r="D87" s="3" t="s">
        <v>239</v>
      </c>
      <c r="E87" s="3">
        <v>2005</v>
      </c>
      <c r="F87" t="s">
        <v>304</v>
      </c>
      <c r="G87" t="str">
        <f>HYPERLINK("https%3A%2F%2Fwww.webofscience.com%2Fwos%2Fwoscc%2Ffull-record%2FWOS:000230357800002","View Full Record in Web of Science")</f>
        <v>View Full Record in Web of Science</v>
      </c>
    </row>
    <row r="88" spans="1:7" x14ac:dyDescent="0.2">
      <c r="A88" s="3">
        <v>1</v>
      </c>
      <c r="B88" t="s">
        <v>305</v>
      </c>
      <c r="C88" s="6" t="s">
        <v>306</v>
      </c>
      <c r="D88" s="3" t="s">
        <v>307</v>
      </c>
      <c r="E88" s="3">
        <v>2012</v>
      </c>
      <c r="F88" t="s">
        <v>308</v>
      </c>
      <c r="G88" t="str">
        <f>HYPERLINK("https%3A%2F%2Fwww.webofscience.com%2Fwos%2Fwoscc%2Ffull-record%2FWOS:000304702500003","View Full Record in Web of Science")</f>
        <v>View Full Record in Web of Science</v>
      </c>
    </row>
    <row r="89" spans="1:7" x14ac:dyDescent="0.2">
      <c r="A89" s="3">
        <v>1</v>
      </c>
      <c r="B89" t="s">
        <v>309</v>
      </c>
      <c r="C89" t="s">
        <v>310</v>
      </c>
      <c r="D89" s="3" t="s">
        <v>311</v>
      </c>
      <c r="E89" s="3">
        <v>2021</v>
      </c>
      <c r="F89" t="s">
        <v>312</v>
      </c>
      <c r="G89" t="str">
        <f>HYPERLINK("https%3A%2F%2Fwww.webofscience.com%2Fwos%2Fwoscc%2Ffull-record%2FWOS:000674113600001","View Full Record in Web of Science")</f>
        <v>View Full Record in Web of Science</v>
      </c>
    </row>
    <row r="90" spans="1:7" x14ac:dyDescent="0.2">
      <c r="A90" s="3">
        <v>0</v>
      </c>
      <c r="B90" t="s">
        <v>278</v>
      </c>
      <c r="C90" s="6" t="s">
        <v>313</v>
      </c>
      <c r="D90" s="3" t="s">
        <v>50</v>
      </c>
      <c r="E90" s="3">
        <v>2011</v>
      </c>
      <c r="F90" t="s">
        <v>314</v>
      </c>
      <c r="G90" t="str">
        <f>HYPERLINK("https%3A%2F%2Fwww.webofscience.com%2Fwos%2Fwoscc%2Ffull-record%2FWOS:000285999100009","View Full Record in Web of Science")</f>
        <v>View Full Record in Web of Science</v>
      </c>
    </row>
    <row r="91" spans="1:7" x14ac:dyDescent="0.2">
      <c r="A91" s="3">
        <v>0</v>
      </c>
      <c r="B91" t="s">
        <v>315</v>
      </c>
      <c r="C91" t="s">
        <v>316</v>
      </c>
      <c r="D91" s="3" t="s">
        <v>317</v>
      </c>
      <c r="E91" s="3">
        <v>2020</v>
      </c>
      <c r="F91" t="s">
        <v>318</v>
      </c>
      <c r="G91" t="str">
        <f>HYPERLINK("https%3A%2F%2Fwww.webofscience.com%2Fwos%2Fwoscc%2Ffull-record%2FWOS:000519847200260","View Full Record in Web of Science")</f>
        <v>View Full Record in Web of Science</v>
      </c>
    </row>
    <row r="92" spans="1:7" x14ac:dyDescent="0.2">
      <c r="A92" s="3">
        <v>0</v>
      </c>
      <c r="B92" t="s">
        <v>319</v>
      </c>
      <c r="C92" s="6" t="s">
        <v>320</v>
      </c>
      <c r="D92" s="3" t="s">
        <v>321</v>
      </c>
      <c r="E92" s="3">
        <v>2007</v>
      </c>
      <c r="F92" t="s">
        <v>322</v>
      </c>
      <c r="G92" t="str">
        <f>HYPERLINK("https%3A%2F%2Fwww.webofscience.com%2Fwos%2Fwoscc%2Ffull-record%2FWOS:000249145100001","View Full Record in Web of Science")</f>
        <v>View Full Record in Web of Science</v>
      </c>
    </row>
    <row r="93" spans="1:7" x14ac:dyDescent="0.2">
      <c r="A93" s="3">
        <v>0</v>
      </c>
      <c r="B93" t="s">
        <v>323</v>
      </c>
      <c r="C93" s="6" t="s">
        <v>324</v>
      </c>
      <c r="D93" s="3" t="s">
        <v>325</v>
      </c>
      <c r="E93" s="3">
        <v>2016</v>
      </c>
      <c r="F93" t="s">
        <v>326</v>
      </c>
      <c r="G93" t="str">
        <f>HYPERLINK("https%3A%2F%2Fwww.webofscience.com%2Fwos%2Fwoscc%2Ffull-record%2FWOS:000384453700008","View Full Record in Web of Science")</f>
        <v>View Full Record in Web of Science</v>
      </c>
    </row>
    <row r="94" spans="1:7" x14ac:dyDescent="0.2">
      <c r="A94" s="3">
        <v>1</v>
      </c>
      <c r="B94" t="s">
        <v>327</v>
      </c>
      <c r="C94" t="s">
        <v>328</v>
      </c>
      <c r="D94" s="3" t="s">
        <v>54</v>
      </c>
      <c r="E94" s="3">
        <v>2020</v>
      </c>
      <c r="F94" t="s">
        <v>329</v>
      </c>
      <c r="G94" t="str">
        <f>HYPERLINK("https%3A%2F%2Fwww.webofscience.com%2Fwos%2Fwoscc%2Ffull-record%2FWOS:000590195000001","View Full Record in Web of Science")</f>
        <v>View Full Record in Web of Science</v>
      </c>
    </row>
    <row r="95" spans="1:7" x14ac:dyDescent="0.2">
      <c r="A95" s="3">
        <v>1</v>
      </c>
      <c r="B95" t="s">
        <v>330</v>
      </c>
      <c r="C95" t="s">
        <v>331</v>
      </c>
      <c r="D95" s="3" t="s">
        <v>42</v>
      </c>
      <c r="E95" s="3">
        <v>2018</v>
      </c>
      <c r="F95" t="s">
        <v>332</v>
      </c>
      <c r="G95" t="str">
        <f>HYPERLINK("https%3A%2F%2Fwww.webofscience.com%2Fwos%2Fwoscc%2Ffull-record%2FWOS:000451611000021","View Full Record in Web of Science")</f>
        <v>View Full Record in Web of Science</v>
      </c>
    </row>
    <row r="96" spans="1:7" x14ac:dyDescent="0.2">
      <c r="A96" s="3">
        <v>0</v>
      </c>
      <c r="B96" t="s">
        <v>333</v>
      </c>
      <c r="C96" t="s">
        <v>334</v>
      </c>
      <c r="D96" s="3" t="s">
        <v>335</v>
      </c>
      <c r="E96" s="3">
        <v>2009</v>
      </c>
      <c r="F96" t="s">
        <v>5</v>
      </c>
      <c r="G96" t="str">
        <f>HYPERLINK("https%3A%2F%2Fwww.webofscience.com%2Fwos%2Fwoscc%2Ffull-record%2FWOS:000273040600006","View Full Record in Web of Science")</f>
        <v>View Full Record in Web of Science</v>
      </c>
    </row>
    <row r="97" spans="1:7" x14ac:dyDescent="0.2">
      <c r="A97" s="3">
        <v>0</v>
      </c>
      <c r="B97" t="s">
        <v>336</v>
      </c>
      <c r="C97" t="s">
        <v>337</v>
      </c>
      <c r="D97" s="3" t="s">
        <v>338</v>
      </c>
      <c r="E97" s="3">
        <v>2010</v>
      </c>
      <c r="F97" t="s">
        <v>339</v>
      </c>
      <c r="G97" t="str">
        <f>HYPERLINK("https%3A%2F%2Fwww.webofscience.com%2Fwos%2Fwoscc%2Ffull-record%2FWOS:000286406400004","View Full Record in Web of Science")</f>
        <v>View Full Record in Web of Science</v>
      </c>
    </row>
    <row r="98" spans="1:7" x14ac:dyDescent="0.2">
      <c r="A98" s="3">
        <v>1</v>
      </c>
      <c r="B98" t="s">
        <v>340</v>
      </c>
      <c r="C98" t="s">
        <v>341</v>
      </c>
      <c r="D98" s="3" t="s">
        <v>187</v>
      </c>
      <c r="E98" s="3">
        <v>2014</v>
      </c>
      <c r="F98" t="s">
        <v>342</v>
      </c>
      <c r="G98" t="str">
        <f>HYPERLINK("https%3A%2F%2Fwww.webofscience.com%2Fwos%2Fwoscc%2Ffull-record%2FWOS:000333348500061","View Full Record in Web of Science")</f>
        <v>View Full Record in Web of Science</v>
      </c>
    </row>
    <row r="99" spans="1:7" x14ac:dyDescent="0.2">
      <c r="A99" s="3">
        <v>1</v>
      </c>
      <c r="B99" t="s">
        <v>343</v>
      </c>
      <c r="C99" t="s">
        <v>344</v>
      </c>
      <c r="D99" s="3" t="s">
        <v>345</v>
      </c>
      <c r="E99" s="3">
        <v>2020</v>
      </c>
      <c r="F99" t="s">
        <v>346</v>
      </c>
      <c r="G99" t="str">
        <f>HYPERLINK("https%3A%2F%2Fwww.webofscience.com%2Fwos%2Fwoscc%2Ffull-record%2FWOS:000563772100001","View Full Record in Web of Science")</f>
        <v>View Full Record in Web of Science</v>
      </c>
    </row>
    <row r="100" spans="1:7" x14ac:dyDescent="0.2">
      <c r="A100" s="3">
        <v>1</v>
      </c>
      <c r="B100" t="s">
        <v>347</v>
      </c>
      <c r="C100" t="s">
        <v>348</v>
      </c>
      <c r="D100" s="3" t="s">
        <v>50</v>
      </c>
      <c r="E100" s="3">
        <v>2023</v>
      </c>
      <c r="F100" t="s">
        <v>349</v>
      </c>
      <c r="G100" t="str">
        <f>HYPERLINK("https%3A%2F%2Fwww.webofscience.com%2Fwos%2Fwoscc%2Ffull-record%2FWOS:000903663900001","View Full Record in Web of Science")</f>
        <v>View Full Record in Web of Science</v>
      </c>
    </row>
    <row r="101" spans="1:7" x14ac:dyDescent="0.2">
      <c r="A101" s="3">
        <v>1</v>
      </c>
      <c r="B101" t="s">
        <v>350</v>
      </c>
      <c r="C101" t="s">
        <v>351</v>
      </c>
      <c r="D101" s="3" t="s">
        <v>352</v>
      </c>
      <c r="E101" s="3">
        <v>2018</v>
      </c>
      <c r="F101" t="s">
        <v>353</v>
      </c>
      <c r="G101" t="str">
        <f>HYPERLINK("https%3A%2F%2Fwww.webofscience.com%2Fwos%2Fwoscc%2Ffull-record%2FWOS:000431735700006","View Full Record in Web of Science")</f>
        <v>View Full Record in Web of Science</v>
      </c>
    </row>
    <row r="102" spans="1:7" x14ac:dyDescent="0.2">
      <c r="A102" s="3">
        <v>1</v>
      </c>
      <c r="B102" t="s">
        <v>354</v>
      </c>
      <c r="C102" t="s">
        <v>355</v>
      </c>
      <c r="D102" s="3" t="s">
        <v>356</v>
      </c>
      <c r="E102" s="3">
        <v>2022</v>
      </c>
      <c r="F102" t="s">
        <v>357</v>
      </c>
      <c r="G102" t="str">
        <f>HYPERLINK("https%3A%2F%2Fwww.webofscience.com%2Fwos%2Fwoscc%2Ffull-record%2FWOS:000838594300009","View Full Record in Web of Science")</f>
        <v>View Full Record in Web of Science</v>
      </c>
    </row>
    <row r="103" spans="1:7" x14ac:dyDescent="0.2">
      <c r="A103" s="3">
        <v>0</v>
      </c>
      <c r="B103" t="s">
        <v>358</v>
      </c>
      <c r="C103" t="s">
        <v>359</v>
      </c>
      <c r="D103" s="3" t="s">
        <v>360</v>
      </c>
      <c r="E103" s="3">
        <v>2020</v>
      </c>
      <c r="F103" t="s">
        <v>361</v>
      </c>
      <c r="G103" t="str">
        <f>HYPERLINK("https%3A%2F%2Fwww.webofscience.com%2Fwos%2Fwoscc%2Ffull-record%2FWOS:000551278600013","View Full Record in Web of Science")</f>
        <v>View Full Record in Web of Science</v>
      </c>
    </row>
    <row r="104" spans="1:7" x14ac:dyDescent="0.2">
      <c r="A104" s="3">
        <v>0</v>
      </c>
      <c r="B104" t="s">
        <v>362</v>
      </c>
      <c r="C104" s="6" t="s">
        <v>363</v>
      </c>
      <c r="D104" s="3" t="s">
        <v>364</v>
      </c>
      <c r="E104" s="3">
        <v>2022</v>
      </c>
      <c r="F104" t="s">
        <v>365</v>
      </c>
      <c r="G104" t="str">
        <f>HYPERLINK("https%3A%2F%2Fwww.webofscience.com%2Fwos%2Fwoscc%2Ffull-record%2FWOS:000750116800001","View Full Record in Web of Science")</f>
        <v>View Full Record in Web of Science</v>
      </c>
    </row>
    <row r="105" spans="1:7" x14ac:dyDescent="0.2">
      <c r="A105" s="3">
        <v>0</v>
      </c>
      <c r="B105" t="s">
        <v>366</v>
      </c>
      <c r="C105" t="s">
        <v>367</v>
      </c>
      <c r="D105" s="3" t="s">
        <v>368</v>
      </c>
      <c r="E105" s="3">
        <v>1999</v>
      </c>
      <c r="F105" t="s">
        <v>369</v>
      </c>
      <c r="G105" t="str">
        <f>HYPERLINK("https%3A%2F%2Fwww.webofscience.com%2Fwos%2Fwoscc%2Ffull-record%2FWOS:000083585800010","View Full Record in Web of Science")</f>
        <v>View Full Record in Web of Science</v>
      </c>
    </row>
    <row r="106" spans="1:7" x14ac:dyDescent="0.2">
      <c r="A106" s="3">
        <v>0</v>
      </c>
      <c r="B106" t="s">
        <v>370</v>
      </c>
      <c r="C106" s="6" t="s">
        <v>371</v>
      </c>
      <c r="D106" s="3" t="s">
        <v>372</v>
      </c>
      <c r="E106" s="3">
        <v>2015</v>
      </c>
      <c r="F106" t="s">
        <v>373</v>
      </c>
      <c r="G106" t="str">
        <f>HYPERLINK("https%3A%2F%2Fwww.webofscience.com%2Fwos%2Fwoscc%2Ffull-record%2FWOS:000358171600019","View Full Record in Web of Science")</f>
        <v>View Full Record in Web of Science</v>
      </c>
    </row>
    <row r="107" spans="1:7" x14ac:dyDescent="0.2">
      <c r="A107" s="3">
        <v>0</v>
      </c>
      <c r="B107" t="s">
        <v>374</v>
      </c>
      <c r="C107" s="6" t="s">
        <v>375</v>
      </c>
      <c r="D107" s="3" t="s">
        <v>96</v>
      </c>
      <c r="E107" s="3">
        <v>2011</v>
      </c>
      <c r="F107" t="s">
        <v>376</v>
      </c>
      <c r="G107" t="str">
        <f>HYPERLINK("https%3A%2F%2Fwww.webofscience.com%2Fwos%2Fwoscc%2Ffull-record%2FWOS:000294180600009","View Full Record in Web of Science")</f>
        <v>View Full Record in Web of Science</v>
      </c>
    </row>
    <row r="108" spans="1:7" x14ac:dyDescent="0.2">
      <c r="A108" s="3">
        <v>0</v>
      </c>
      <c r="B108" t="s">
        <v>377</v>
      </c>
      <c r="C108" t="s">
        <v>378</v>
      </c>
      <c r="D108" s="3" t="s">
        <v>379</v>
      </c>
      <c r="E108" s="3">
        <v>2011</v>
      </c>
      <c r="F108" t="s">
        <v>380</v>
      </c>
      <c r="G108" t="str">
        <f>HYPERLINK("https%3A%2F%2Fwww.webofscience.com%2Fwos%2Fwoscc%2Ffull-record%2FWOS:000298490800006","View Full Record in Web of Science")</f>
        <v>View Full Record in Web of Science</v>
      </c>
    </row>
    <row r="109" spans="1:7" x14ac:dyDescent="0.2">
      <c r="A109" s="3">
        <v>0</v>
      </c>
      <c r="B109" t="s">
        <v>381</v>
      </c>
      <c r="C109" t="s">
        <v>382</v>
      </c>
      <c r="D109" s="3" t="s">
        <v>272</v>
      </c>
      <c r="E109" s="3">
        <v>2019</v>
      </c>
      <c r="F109" t="s">
        <v>383</v>
      </c>
      <c r="G109" t="str">
        <f>HYPERLINK("https%3A%2F%2Fwww.webofscience.com%2Fwos%2Fwoscc%2Ffull-record%2FWOS:000470193300014","View Full Record in Web of Science")</f>
        <v>View Full Record in Web of Science</v>
      </c>
    </row>
    <row r="110" spans="1:7" x14ac:dyDescent="0.2">
      <c r="A110" s="3">
        <v>0</v>
      </c>
      <c r="B110" t="s">
        <v>384</v>
      </c>
      <c r="C110" t="s">
        <v>385</v>
      </c>
      <c r="D110" s="3" t="s">
        <v>386</v>
      </c>
      <c r="E110" s="3">
        <v>2011</v>
      </c>
      <c r="F110" t="s">
        <v>387</v>
      </c>
      <c r="G110" t="str">
        <f>HYPERLINK("https%3A%2F%2Fwww.webofscience.com%2Fwos%2Fwoscc%2Ffull-record%2FWOS:000286853100007","View Full Record in Web of Science")</f>
        <v>View Full Record in Web of Science</v>
      </c>
    </row>
    <row r="111" spans="1:7" x14ac:dyDescent="0.2">
      <c r="A111" s="3">
        <v>1</v>
      </c>
      <c r="B111" t="s">
        <v>388</v>
      </c>
      <c r="C111" t="s">
        <v>389</v>
      </c>
      <c r="D111" s="3" t="s">
        <v>390</v>
      </c>
      <c r="E111" s="3">
        <v>1998</v>
      </c>
      <c r="F111" t="s">
        <v>391</v>
      </c>
      <c r="G111" t="str">
        <f>HYPERLINK("https%3A%2F%2Fwww.webofscience.com%2Fwos%2Fwoscc%2Ffull-record%2FWOS:000074424700026","View Full Record in Web of Science")</f>
        <v>View Full Record in Web of Science</v>
      </c>
    </row>
    <row r="112" spans="1:7" x14ac:dyDescent="0.2">
      <c r="A112" s="3">
        <v>0</v>
      </c>
      <c r="B112" t="s">
        <v>392</v>
      </c>
      <c r="C112" t="s">
        <v>393</v>
      </c>
      <c r="D112" s="3" t="s">
        <v>34</v>
      </c>
      <c r="E112" s="3">
        <v>2022</v>
      </c>
      <c r="F112" t="s">
        <v>394</v>
      </c>
      <c r="G112" t="str">
        <f>HYPERLINK("https%3A%2F%2Fwww.webofscience.com%2Fwos%2Fwoscc%2Ffull-record%2FWOS:000728454700001","View Full Record in Web of Science")</f>
        <v>View Full Record in Web of Science</v>
      </c>
    </row>
    <row r="113" spans="1:7" x14ac:dyDescent="0.2">
      <c r="A113" s="3">
        <v>0</v>
      </c>
      <c r="B113" t="s">
        <v>395</v>
      </c>
      <c r="C113" s="6" t="s">
        <v>396</v>
      </c>
      <c r="D113" s="3" t="s">
        <v>50</v>
      </c>
      <c r="E113" s="3">
        <v>2018</v>
      </c>
      <c r="F113" t="s">
        <v>397</v>
      </c>
      <c r="G113" t="str">
        <f>HYPERLINK("https%3A%2F%2Fwww.webofscience.com%2Fwos%2Fwoscc%2Ffull-record%2FWOS:000439780800016","View Full Record in Web of Science")</f>
        <v>View Full Record in Web of Science</v>
      </c>
    </row>
    <row r="114" spans="1:7" x14ac:dyDescent="0.2">
      <c r="A114" s="3">
        <v>1</v>
      </c>
      <c r="B114" t="s">
        <v>398</v>
      </c>
      <c r="C114" s="6" t="s">
        <v>412</v>
      </c>
      <c r="D114" s="3" t="s">
        <v>34</v>
      </c>
      <c r="E114" s="3">
        <v>2014</v>
      </c>
      <c r="F114" t="s">
        <v>399</v>
      </c>
      <c r="G114" t="str">
        <f>HYPERLINK("https%3A%2F%2Fwww.webofscience.com%2Fwos%2Fwoscc%2Ffull-record%2FWOS:000346657000010","View Full Record in Web of Science")</f>
        <v>View Full Record in Web of Science</v>
      </c>
    </row>
    <row r="115" spans="1:7" x14ac:dyDescent="0.2">
      <c r="A115" s="3">
        <v>1</v>
      </c>
      <c r="B115" t="s">
        <v>400</v>
      </c>
      <c r="C115" s="6" t="s">
        <v>401</v>
      </c>
      <c r="D115" s="3" t="s">
        <v>402</v>
      </c>
      <c r="E115" s="3">
        <v>2013</v>
      </c>
      <c r="F115" t="s">
        <v>403</v>
      </c>
      <c r="G115" t="str">
        <f>HYPERLINK("https%3A%2F%2Fwww.webofscience.com%2Fwos%2Fwoscc%2Ffull-record%2FWOS:000329280000003","View Full Record in Web of Science")</f>
        <v>View Full Record in Web of Science</v>
      </c>
    </row>
    <row r="117" spans="1:7" x14ac:dyDescent="0.2">
      <c r="A117" s="7" t="s">
        <v>405</v>
      </c>
    </row>
    <row r="118" spans="1:7" x14ac:dyDescent="0.2">
      <c r="A118" s="7">
        <f>SUM(A4:A115)</f>
        <v>57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B64" sqref="B64"/>
    </sheetView>
  </sheetViews>
  <sheetFormatPr baseColWidth="10" defaultRowHeight="12.75" x14ac:dyDescent="0.2"/>
  <cols>
    <col min="1" max="1" width="64" style="3" customWidth="1"/>
    <col min="2" max="2" width="73.7109375" customWidth="1"/>
    <col min="3" max="3" width="28.85546875" customWidth="1"/>
    <col min="5" max="5" width="19.140625" bestFit="1" customWidth="1"/>
    <col min="6" max="6" width="44.5703125" bestFit="1" customWidth="1"/>
    <col min="7" max="7" width="9.28515625" bestFit="1" customWidth="1"/>
    <col min="8" max="8" width="10.28515625" bestFit="1" customWidth="1"/>
  </cols>
  <sheetData>
    <row r="1" spans="1:8" x14ac:dyDescent="0.2">
      <c r="A1" s="4" t="s">
        <v>431</v>
      </c>
      <c r="B1" s="10" t="s">
        <v>432</v>
      </c>
    </row>
    <row r="3" spans="1:8" ht="15.75" x14ac:dyDescent="0.25">
      <c r="A3" s="2" t="s">
        <v>406</v>
      </c>
      <c r="B3" s="2" t="s">
        <v>0</v>
      </c>
      <c r="C3" s="2" t="s">
        <v>1</v>
      </c>
      <c r="D3" s="2" t="s">
        <v>407</v>
      </c>
      <c r="E3" s="2" t="s">
        <v>2</v>
      </c>
      <c r="F3" s="2" t="s">
        <v>3</v>
      </c>
      <c r="G3" s="2" t="s">
        <v>417</v>
      </c>
      <c r="H3" s="2" t="s">
        <v>418</v>
      </c>
    </row>
    <row r="4" spans="1:8" x14ac:dyDescent="0.2">
      <c r="A4" s="3">
        <v>1</v>
      </c>
      <c r="B4" t="s">
        <v>6</v>
      </c>
      <c r="C4" t="s">
        <v>7</v>
      </c>
      <c r="D4" t="s">
        <v>8</v>
      </c>
      <c r="E4">
        <v>2019</v>
      </c>
      <c r="F4" t="s">
        <v>9</v>
      </c>
      <c r="G4" t="s">
        <v>419</v>
      </c>
      <c r="H4" t="s">
        <v>423</v>
      </c>
    </row>
    <row r="5" spans="1:8" x14ac:dyDescent="0.2">
      <c r="A5" s="3">
        <v>1</v>
      </c>
      <c r="B5" t="s">
        <v>14</v>
      </c>
      <c r="C5" t="s">
        <v>15</v>
      </c>
      <c r="D5" t="s">
        <v>16</v>
      </c>
      <c r="E5">
        <v>2012</v>
      </c>
      <c r="F5" t="s">
        <v>17</v>
      </c>
      <c r="G5" t="s">
        <v>420</v>
      </c>
      <c r="H5" t="s">
        <v>423</v>
      </c>
    </row>
    <row r="6" spans="1:8" x14ac:dyDescent="0.2">
      <c r="A6" s="3">
        <v>1</v>
      </c>
      <c r="B6" t="s">
        <v>18</v>
      </c>
      <c r="C6" t="s">
        <v>19</v>
      </c>
      <c r="D6" t="s">
        <v>20</v>
      </c>
      <c r="E6">
        <v>2020</v>
      </c>
      <c r="F6" t="s">
        <v>21</v>
      </c>
      <c r="G6" t="s">
        <v>419</v>
      </c>
      <c r="H6" t="s">
        <v>421</v>
      </c>
    </row>
    <row r="7" spans="1:8" x14ac:dyDescent="0.2">
      <c r="A7" s="3">
        <v>1</v>
      </c>
      <c r="B7" t="s">
        <v>26</v>
      </c>
      <c r="C7" t="s">
        <v>27</v>
      </c>
      <c r="D7" t="s">
        <v>28</v>
      </c>
      <c r="E7">
        <v>2019</v>
      </c>
      <c r="F7" t="s">
        <v>29</v>
      </c>
      <c r="G7" t="s">
        <v>419</v>
      </c>
      <c r="H7" t="s">
        <v>422</v>
      </c>
    </row>
    <row r="8" spans="1:8" x14ac:dyDescent="0.2">
      <c r="A8" s="3">
        <v>1</v>
      </c>
      <c r="B8" t="s">
        <v>33</v>
      </c>
      <c r="C8" t="s">
        <v>414</v>
      </c>
      <c r="D8" t="s">
        <v>34</v>
      </c>
      <c r="E8">
        <v>2014</v>
      </c>
      <c r="F8" t="s">
        <v>35</v>
      </c>
      <c r="G8" t="s">
        <v>419</v>
      </c>
      <c r="H8" t="s">
        <v>421</v>
      </c>
    </row>
    <row r="9" spans="1:8" x14ac:dyDescent="0.2">
      <c r="A9" s="3">
        <v>1</v>
      </c>
      <c r="B9" t="s">
        <v>36</v>
      </c>
      <c r="C9" t="s">
        <v>37</v>
      </c>
      <c r="D9" t="s">
        <v>38</v>
      </c>
      <c r="E9">
        <v>2018</v>
      </c>
      <c r="F9" t="s">
        <v>39</v>
      </c>
      <c r="G9" t="s">
        <v>419</v>
      </c>
      <c r="H9" t="s">
        <v>421</v>
      </c>
    </row>
    <row r="10" spans="1:8" x14ac:dyDescent="0.2">
      <c r="A10" s="3">
        <v>1</v>
      </c>
      <c r="B10" t="s">
        <v>44</v>
      </c>
      <c r="C10" t="s">
        <v>45</v>
      </c>
      <c r="D10" t="s">
        <v>46</v>
      </c>
      <c r="E10">
        <v>2009</v>
      </c>
      <c r="F10" t="s">
        <v>47</v>
      </c>
      <c r="G10" t="s">
        <v>424</v>
      </c>
      <c r="H10" t="s">
        <v>423</v>
      </c>
    </row>
    <row r="11" spans="1:8" x14ac:dyDescent="0.2">
      <c r="A11" s="3">
        <v>1</v>
      </c>
      <c r="B11" t="s">
        <v>48</v>
      </c>
      <c r="C11" t="s">
        <v>49</v>
      </c>
      <c r="D11" t="s">
        <v>50</v>
      </c>
      <c r="E11">
        <v>2013</v>
      </c>
      <c r="F11" t="s">
        <v>51</v>
      </c>
      <c r="G11" t="s">
        <v>419</v>
      </c>
      <c r="H11" t="s">
        <v>423</v>
      </c>
    </row>
    <row r="12" spans="1:8" x14ac:dyDescent="0.2">
      <c r="A12" s="3">
        <v>1</v>
      </c>
      <c r="B12" t="s">
        <v>52</v>
      </c>
      <c r="C12" t="s">
        <v>53</v>
      </c>
      <c r="D12" t="s">
        <v>54</v>
      </c>
      <c r="E12">
        <v>2021</v>
      </c>
      <c r="F12" t="s">
        <v>55</v>
      </c>
      <c r="G12" t="s">
        <v>424</v>
      </c>
      <c r="H12" t="s">
        <v>421</v>
      </c>
    </row>
    <row r="13" spans="1:8" x14ac:dyDescent="0.2">
      <c r="A13" s="3">
        <v>1</v>
      </c>
      <c r="B13" t="s">
        <v>56</v>
      </c>
      <c r="C13" t="s">
        <v>57</v>
      </c>
      <c r="D13" t="s">
        <v>58</v>
      </c>
      <c r="E13">
        <v>2014</v>
      </c>
      <c r="F13" t="s">
        <v>59</v>
      </c>
      <c r="G13" t="s">
        <v>424</v>
      </c>
      <c r="H13" t="s">
        <v>423</v>
      </c>
    </row>
    <row r="14" spans="1:8" x14ac:dyDescent="0.2">
      <c r="A14" s="3">
        <v>1</v>
      </c>
      <c r="B14" t="s">
        <v>64</v>
      </c>
      <c r="C14" t="s">
        <v>65</v>
      </c>
      <c r="D14" t="s">
        <v>50</v>
      </c>
      <c r="E14">
        <v>2010</v>
      </c>
      <c r="F14" t="s">
        <v>66</v>
      </c>
      <c r="G14" t="s">
        <v>419</v>
      </c>
      <c r="H14" t="s">
        <v>426</v>
      </c>
    </row>
    <row r="15" spans="1:8" x14ac:dyDescent="0.2">
      <c r="A15" s="3">
        <v>1</v>
      </c>
      <c r="B15" t="s">
        <v>67</v>
      </c>
      <c r="C15" t="s">
        <v>68</v>
      </c>
      <c r="D15" t="s">
        <v>69</v>
      </c>
      <c r="E15">
        <v>2022</v>
      </c>
      <c r="F15" t="s">
        <v>70</v>
      </c>
      <c r="G15" t="s">
        <v>419</v>
      </c>
      <c r="H15" t="s">
        <v>423</v>
      </c>
    </row>
    <row r="16" spans="1:8" x14ac:dyDescent="0.2">
      <c r="A16" s="3">
        <v>1</v>
      </c>
      <c r="B16" t="s">
        <v>86</v>
      </c>
      <c r="C16" t="s">
        <v>87</v>
      </c>
      <c r="D16" t="s">
        <v>88</v>
      </c>
      <c r="E16">
        <v>2022</v>
      </c>
      <c r="F16" t="s">
        <v>89</v>
      </c>
      <c r="G16" t="s">
        <v>420</v>
      </c>
      <c r="H16" t="s">
        <v>423</v>
      </c>
    </row>
    <row r="17" spans="1:8" x14ac:dyDescent="0.2">
      <c r="A17" s="3">
        <v>1</v>
      </c>
      <c r="B17" t="s">
        <v>90</v>
      </c>
      <c r="C17" t="s">
        <v>415</v>
      </c>
      <c r="D17" t="s">
        <v>34</v>
      </c>
      <c r="E17">
        <v>2011</v>
      </c>
      <c r="F17" t="s">
        <v>91</v>
      </c>
      <c r="G17" t="s">
        <v>424</v>
      </c>
      <c r="H17" t="s">
        <v>423</v>
      </c>
    </row>
    <row r="18" spans="1:8" x14ac:dyDescent="0.2">
      <c r="A18" s="3">
        <v>1</v>
      </c>
      <c r="B18" t="s">
        <v>92</v>
      </c>
      <c r="C18" t="s">
        <v>416</v>
      </c>
      <c r="D18" t="s">
        <v>34</v>
      </c>
      <c r="E18">
        <v>2014</v>
      </c>
      <c r="F18" t="s">
        <v>93</v>
      </c>
      <c r="G18" t="s">
        <v>419</v>
      </c>
      <c r="H18" t="s">
        <v>423</v>
      </c>
    </row>
    <row r="19" spans="1:8" x14ac:dyDescent="0.2">
      <c r="A19" s="3">
        <v>1</v>
      </c>
      <c r="B19" t="s">
        <v>94</v>
      </c>
      <c r="C19" t="s">
        <v>95</v>
      </c>
      <c r="D19" t="s">
        <v>96</v>
      </c>
      <c r="E19">
        <v>2019</v>
      </c>
      <c r="F19" t="s">
        <v>97</v>
      </c>
      <c r="G19" t="s">
        <v>419</v>
      </c>
      <c r="H19" t="s">
        <v>423</v>
      </c>
    </row>
    <row r="20" spans="1:8" x14ac:dyDescent="0.2">
      <c r="A20" s="3">
        <v>1</v>
      </c>
      <c r="B20" t="s">
        <v>98</v>
      </c>
      <c r="C20" t="s">
        <v>99</v>
      </c>
      <c r="D20" t="s">
        <v>100</v>
      </c>
      <c r="E20">
        <v>2009</v>
      </c>
      <c r="F20" t="s">
        <v>101</v>
      </c>
      <c r="G20" t="s">
        <v>419</v>
      </c>
      <c r="H20" t="s">
        <v>423</v>
      </c>
    </row>
    <row r="21" spans="1:8" x14ac:dyDescent="0.2">
      <c r="A21" s="3">
        <v>1</v>
      </c>
      <c r="B21" t="s">
        <v>113</v>
      </c>
      <c r="C21" t="s">
        <v>114</v>
      </c>
      <c r="D21" t="s">
        <v>115</v>
      </c>
      <c r="E21">
        <v>1996</v>
      </c>
      <c r="F21" t="s">
        <v>116</v>
      </c>
      <c r="G21" t="s">
        <v>424</v>
      </c>
      <c r="H21" t="s">
        <v>423</v>
      </c>
    </row>
    <row r="22" spans="1:8" x14ac:dyDescent="0.2">
      <c r="A22" s="3">
        <v>1</v>
      </c>
      <c r="B22" t="s">
        <v>128</v>
      </c>
      <c r="C22" t="s">
        <v>129</v>
      </c>
      <c r="D22" t="s">
        <v>130</v>
      </c>
      <c r="E22">
        <v>2020</v>
      </c>
      <c r="F22" t="s">
        <v>131</v>
      </c>
      <c r="G22" t="s">
        <v>424</v>
      </c>
      <c r="H22" t="s">
        <v>423</v>
      </c>
    </row>
    <row r="23" spans="1:8" x14ac:dyDescent="0.2">
      <c r="A23" s="3">
        <v>1</v>
      </c>
      <c r="B23" t="s">
        <v>143</v>
      </c>
      <c r="C23" t="s">
        <v>144</v>
      </c>
      <c r="D23" t="s">
        <v>145</v>
      </c>
      <c r="E23">
        <v>2005</v>
      </c>
      <c r="F23" t="s">
        <v>146</v>
      </c>
      <c r="G23" t="s">
        <v>427</v>
      </c>
      <c r="H23" t="s">
        <v>421</v>
      </c>
    </row>
    <row r="24" spans="1:8" x14ac:dyDescent="0.2">
      <c r="A24" s="3">
        <v>1</v>
      </c>
      <c r="B24" t="s">
        <v>147</v>
      </c>
      <c r="C24" t="s">
        <v>148</v>
      </c>
      <c r="D24" t="s">
        <v>28</v>
      </c>
      <c r="E24">
        <v>2015</v>
      </c>
      <c r="F24" t="s">
        <v>149</v>
      </c>
      <c r="G24" t="s">
        <v>419</v>
      </c>
      <c r="H24" t="s">
        <v>426</v>
      </c>
    </row>
    <row r="25" spans="1:8" x14ac:dyDescent="0.2">
      <c r="A25" s="3">
        <v>1</v>
      </c>
      <c r="B25" t="s">
        <v>150</v>
      </c>
      <c r="C25" t="s">
        <v>151</v>
      </c>
      <c r="D25" t="s">
        <v>130</v>
      </c>
      <c r="E25">
        <v>2003</v>
      </c>
      <c r="F25" t="s">
        <v>152</v>
      </c>
      <c r="G25" t="s">
        <v>424</v>
      </c>
      <c r="H25" t="s">
        <v>423</v>
      </c>
    </row>
    <row r="26" spans="1:8" x14ac:dyDescent="0.2">
      <c r="A26" s="3">
        <v>1</v>
      </c>
      <c r="B26" t="s">
        <v>153</v>
      </c>
      <c r="C26" t="s">
        <v>154</v>
      </c>
      <c r="D26" t="s">
        <v>77</v>
      </c>
      <c r="E26">
        <v>2010</v>
      </c>
      <c r="F26" t="s">
        <v>155</v>
      </c>
      <c r="G26" t="s">
        <v>427</v>
      </c>
      <c r="H26" t="s">
        <v>423</v>
      </c>
    </row>
    <row r="27" spans="1:8" x14ac:dyDescent="0.2">
      <c r="A27" s="3">
        <v>1</v>
      </c>
      <c r="B27" t="s">
        <v>156</v>
      </c>
      <c r="C27" t="s">
        <v>157</v>
      </c>
      <c r="D27" t="s">
        <v>158</v>
      </c>
      <c r="E27">
        <v>2008</v>
      </c>
      <c r="F27" t="s">
        <v>159</v>
      </c>
      <c r="G27" t="s">
        <v>424</v>
      </c>
      <c r="H27" t="s">
        <v>423</v>
      </c>
    </row>
    <row r="28" spans="1:8" x14ac:dyDescent="0.2">
      <c r="A28" s="3">
        <v>1</v>
      </c>
      <c r="B28" t="s">
        <v>160</v>
      </c>
      <c r="C28" t="s">
        <v>161</v>
      </c>
      <c r="D28" t="s">
        <v>162</v>
      </c>
      <c r="E28">
        <v>2007</v>
      </c>
      <c r="F28" t="s">
        <v>163</v>
      </c>
      <c r="G28" t="s">
        <v>424</v>
      </c>
      <c r="H28" t="s">
        <v>423</v>
      </c>
    </row>
    <row r="29" spans="1:8" x14ac:dyDescent="0.2">
      <c r="A29" s="3">
        <v>1</v>
      </c>
      <c r="B29" t="s">
        <v>166</v>
      </c>
      <c r="C29" t="s">
        <v>167</v>
      </c>
      <c r="D29" t="s">
        <v>168</v>
      </c>
      <c r="E29">
        <v>2007</v>
      </c>
      <c r="F29" t="s">
        <v>169</v>
      </c>
      <c r="G29" t="s">
        <v>419</v>
      </c>
      <c r="H29" t="s">
        <v>423</v>
      </c>
    </row>
    <row r="30" spans="1:8" x14ac:dyDescent="0.2">
      <c r="A30" s="3">
        <v>1</v>
      </c>
      <c r="B30" t="s">
        <v>174</v>
      </c>
      <c r="C30" t="s">
        <v>175</v>
      </c>
      <c r="D30" t="s">
        <v>38</v>
      </c>
      <c r="E30">
        <v>2020</v>
      </c>
      <c r="F30" t="s">
        <v>176</v>
      </c>
      <c r="G30" t="s">
        <v>427</v>
      </c>
      <c r="H30" t="s">
        <v>421</v>
      </c>
    </row>
    <row r="31" spans="1:8" x14ac:dyDescent="0.2">
      <c r="A31" s="3">
        <v>1</v>
      </c>
      <c r="B31" t="s">
        <v>181</v>
      </c>
      <c r="C31" t="s">
        <v>182</v>
      </c>
      <c r="D31" t="s">
        <v>183</v>
      </c>
      <c r="E31">
        <v>1997</v>
      </c>
      <c r="F31" t="s">
        <v>184</v>
      </c>
      <c r="G31" t="s">
        <v>419</v>
      </c>
      <c r="H31" t="s">
        <v>421</v>
      </c>
    </row>
    <row r="32" spans="1:8" x14ac:dyDescent="0.2">
      <c r="A32" s="3">
        <v>1</v>
      </c>
      <c r="B32" t="s">
        <v>185</v>
      </c>
      <c r="C32" t="s">
        <v>186</v>
      </c>
      <c r="D32" t="s">
        <v>187</v>
      </c>
      <c r="E32">
        <v>2013</v>
      </c>
      <c r="F32" t="s">
        <v>188</v>
      </c>
      <c r="G32" t="s">
        <v>419</v>
      </c>
      <c r="H32" t="s">
        <v>422</v>
      </c>
    </row>
    <row r="33" spans="1:8" x14ac:dyDescent="0.2">
      <c r="A33" s="3">
        <v>1</v>
      </c>
      <c r="B33" t="s">
        <v>189</v>
      </c>
      <c r="C33" t="s">
        <v>190</v>
      </c>
      <c r="D33" t="s">
        <v>50</v>
      </c>
      <c r="E33">
        <v>2020</v>
      </c>
      <c r="F33" t="s">
        <v>191</v>
      </c>
      <c r="G33" t="s">
        <v>419</v>
      </c>
      <c r="H33" t="s">
        <v>423</v>
      </c>
    </row>
    <row r="34" spans="1:8" x14ac:dyDescent="0.2">
      <c r="A34" s="3">
        <v>1</v>
      </c>
      <c r="B34" t="s">
        <v>195</v>
      </c>
      <c r="C34" t="s">
        <v>196</v>
      </c>
      <c r="D34" t="s">
        <v>197</v>
      </c>
      <c r="E34">
        <v>2018</v>
      </c>
      <c r="F34" t="s">
        <v>198</v>
      </c>
      <c r="G34" t="s">
        <v>424</v>
      </c>
      <c r="H34" t="s">
        <v>422</v>
      </c>
    </row>
    <row r="35" spans="1:8" x14ac:dyDescent="0.2">
      <c r="A35" s="3">
        <v>1</v>
      </c>
      <c r="B35" t="s">
        <v>199</v>
      </c>
      <c r="C35" t="s">
        <v>200</v>
      </c>
      <c r="D35" t="s">
        <v>201</v>
      </c>
      <c r="E35">
        <v>2019</v>
      </c>
      <c r="F35" t="s">
        <v>202</v>
      </c>
      <c r="G35" t="s">
        <v>424</v>
      </c>
      <c r="H35" t="s">
        <v>423</v>
      </c>
    </row>
    <row r="36" spans="1:8" x14ac:dyDescent="0.2">
      <c r="A36" s="3">
        <v>1</v>
      </c>
      <c r="B36" t="s">
        <v>206</v>
      </c>
      <c r="C36" t="s">
        <v>207</v>
      </c>
      <c r="D36" t="s">
        <v>81</v>
      </c>
      <c r="E36">
        <v>2013</v>
      </c>
      <c r="F36" t="s">
        <v>208</v>
      </c>
      <c r="G36" t="s">
        <v>427</v>
      </c>
      <c r="H36" t="s">
        <v>425</v>
      </c>
    </row>
    <row r="37" spans="1:8" x14ac:dyDescent="0.2">
      <c r="A37" s="3">
        <v>1</v>
      </c>
      <c r="B37" t="s">
        <v>216</v>
      </c>
      <c r="C37" t="s">
        <v>217</v>
      </c>
      <c r="D37" t="s">
        <v>77</v>
      </c>
      <c r="E37">
        <v>2016</v>
      </c>
      <c r="F37" t="s">
        <v>218</v>
      </c>
      <c r="G37" t="s">
        <v>419</v>
      </c>
      <c r="H37" t="s">
        <v>426</v>
      </c>
    </row>
    <row r="38" spans="1:8" x14ac:dyDescent="0.2">
      <c r="A38" s="3">
        <v>1</v>
      </c>
      <c r="B38" t="s">
        <v>219</v>
      </c>
      <c r="C38" t="s">
        <v>220</v>
      </c>
      <c r="D38" t="s">
        <v>221</v>
      </c>
      <c r="E38">
        <v>2016</v>
      </c>
      <c r="F38" t="s">
        <v>222</v>
      </c>
      <c r="G38" t="s">
        <v>424</v>
      </c>
      <c r="H38" t="s">
        <v>422</v>
      </c>
    </row>
    <row r="39" spans="1:8" x14ac:dyDescent="0.2">
      <c r="A39" s="3">
        <v>1</v>
      </c>
      <c r="B39" t="s">
        <v>223</v>
      </c>
      <c r="C39" t="s">
        <v>224</v>
      </c>
      <c r="D39" t="s">
        <v>225</v>
      </c>
      <c r="E39">
        <v>2022</v>
      </c>
      <c r="F39" t="s">
        <v>226</v>
      </c>
      <c r="G39" t="s">
        <v>419</v>
      </c>
      <c r="H39" t="s">
        <v>428</v>
      </c>
    </row>
    <row r="40" spans="1:8" x14ac:dyDescent="0.2">
      <c r="A40" s="3">
        <v>1</v>
      </c>
      <c r="B40" t="s">
        <v>237</v>
      </c>
      <c r="C40" t="s">
        <v>238</v>
      </c>
      <c r="D40" t="s">
        <v>239</v>
      </c>
      <c r="E40">
        <v>2011</v>
      </c>
      <c r="F40" t="s">
        <v>240</v>
      </c>
      <c r="G40" t="s">
        <v>419</v>
      </c>
      <c r="H40" t="s">
        <v>426</v>
      </c>
    </row>
    <row r="41" spans="1:8" x14ac:dyDescent="0.2">
      <c r="A41" s="3">
        <v>1</v>
      </c>
      <c r="B41" t="s">
        <v>241</v>
      </c>
      <c r="C41" t="s">
        <v>242</v>
      </c>
      <c r="D41" t="s">
        <v>100</v>
      </c>
      <c r="E41">
        <v>2017</v>
      </c>
      <c r="F41" t="s">
        <v>243</v>
      </c>
      <c r="G41" t="s">
        <v>419</v>
      </c>
      <c r="H41" t="s">
        <v>423</v>
      </c>
    </row>
    <row r="42" spans="1:8" x14ac:dyDescent="0.2">
      <c r="A42" s="3">
        <v>1</v>
      </c>
      <c r="B42" t="s">
        <v>253</v>
      </c>
      <c r="C42" t="s">
        <v>254</v>
      </c>
      <c r="D42" t="s">
        <v>255</v>
      </c>
      <c r="E42">
        <v>2012</v>
      </c>
      <c r="F42" t="s">
        <v>256</v>
      </c>
      <c r="G42" t="s">
        <v>419</v>
      </c>
      <c r="H42" t="s">
        <v>421</v>
      </c>
    </row>
    <row r="43" spans="1:8" x14ac:dyDescent="0.2">
      <c r="A43" s="3">
        <v>1</v>
      </c>
      <c r="B43" t="s">
        <v>408</v>
      </c>
      <c r="C43" t="s">
        <v>409</v>
      </c>
      <c r="D43" t="s">
        <v>257</v>
      </c>
      <c r="E43">
        <v>1992</v>
      </c>
      <c r="F43" t="s">
        <v>258</v>
      </c>
      <c r="G43" t="s">
        <v>424</v>
      </c>
      <c r="H43" t="s">
        <v>426</v>
      </c>
    </row>
    <row r="44" spans="1:8" x14ac:dyDescent="0.2">
      <c r="A44" s="3">
        <v>1</v>
      </c>
      <c r="B44" t="s">
        <v>263</v>
      </c>
      <c r="C44" t="s">
        <v>264</v>
      </c>
      <c r="D44" t="s">
        <v>123</v>
      </c>
      <c r="E44">
        <v>2003</v>
      </c>
      <c r="F44" t="s">
        <v>265</v>
      </c>
      <c r="G44" t="s">
        <v>427</v>
      </c>
      <c r="H44" t="s">
        <v>421</v>
      </c>
    </row>
    <row r="45" spans="1:8" x14ac:dyDescent="0.2">
      <c r="A45" s="3">
        <v>1</v>
      </c>
      <c r="B45" t="s">
        <v>270</v>
      </c>
      <c r="C45" t="s">
        <v>271</v>
      </c>
      <c r="D45" t="s">
        <v>272</v>
      </c>
      <c r="E45">
        <v>2017</v>
      </c>
      <c r="F45" t="s">
        <v>273</v>
      </c>
      <c r="G45" t="s">
        <v>429</v>
      </c>
      <c r="H45" t="s">
        <v>423</v>
      </c>
    </row>
    <row r="46" spans="1:8" x14ac:dyDescent="0.2">
      <c r="A46" s="3">
        <v>1</v>
      </c>
      <c r="B46" t="s">
        <v>293</v>
      </c>
      <c r="C46" t="s">
        <v>294</v>
      </c>
      <c r="D46" t="s">
        <v>197</v>
      </c>
      <c r="E46">
        <v>2019</v>
      </c>
      <c r="F46" t="s">
        <v>295</v>
      </c>
      <c r="G46" t="s">
        <v>419</v>
      </c>
      <c r="H46" t="s">
        <v>423</v>
      </c>
    </row>
    <row r="47" spans="1:8" x14ac:dyDescent="0.2">
      <c r="A47" s="3">
        <v>1</v>
      </c>
      <c r="B47" t="s">
        <v>299</v>
      </c>
      <c r="C47" t="s">
        <v>300</v>
      </c>
      <c r="D47" t="s">
        <v>301</v>
      </c>
      <c r="E47">
        <v>2004</v>
      </c>
      <c r="F47" t="s">
        <v>5</v>
      </c>
      <c r="G47" t="s">
        <v>429</v>
      </c>
      <c r="H47" t="s">
        <v>423</v>
      </c>
    </row>
    <row r="48" spans="1:8" x14ac:dyDescent="0.2">
      <c r="A48" s="3">
        <v>1</v>
      </c>
      <c r="B48" t="s">
        <v>302</v>
      </c>
      <c r="C48" t="s">
        <v>303</v>
      </c>
      <c r="D48" t="s">
        <v>239</v>
      </c>
      <c r="E48">
        <v>2005</v>
      </c>
      <c r="F48" t="s">
        <v>304</v>
      </c>
      <c r="G48" t="s">
        <v>424</v>
      </c>
      <c r="H48" t="s">
        <v>423</v>
      </c>
    </row>
    <row r="49" spans="1:8" x14ac:dyDescent="0.2">
      <c r="A49" s="3">
        <v>1</v>
      </c>
      <c r="B49" t="s">
        <v>305</v>
      </c>
      <c r="C49" t="s">
        <v>306</v>
      </c>
      <c r="D49" t="s">
        <v>307</v>
      </c>
      <c r="E49">
        <v>2012</v>
      </c>
      <c r="F49" t="s">
        <v>308</v>
      </c>
      <c r="G49" t="s">
        <v>424</v>
      </c>
      <c r="H49" t="s">
        <v>425</v>
      </c>
    </row>
    <row r="50" spans="1:8" x14ac:dyDescent="0.2">
      <c r="A50" s="3">
        <v>1</v>
      </c>
      <c r="B50" t="s">
        <v>309</v>
      </c>
      <c r="C50" t="s">
        <v>310</v>
      </c>
      <c r="D50" t="s">
        <v>311</v>
      </c>
      <c r="E50">
        <v>2021</v>
      </c>
      <c r="F50" t="s">
        <v>312</v>
      </c>
      <c r="G50" t="s">
        <v>419</v>
      </c>
      <c r="H50" t="s">
        <v>423</v>
      </c>
    </row>
    <row r="51" spans="1:8" x14ac:dyDescent="0.2">
      <c r="A51" s="3">
        <v>1</v>
      </c>
      <c r="B51" t="s">
        <v>327</v>
      </c>
      <c r="C51" t="s">
        <v>328</v>
      </c>
      <c r="D51" t="s">
        <v>54</v>
      </c>
      <c r="E51">
        <v>2020</v>
      </c>
      <c r="F51" t="s">
        <v>329</v>
      </c>
      <c r="G51" t="s">
        <v>429</v>
      </c>
      <c r="H51" t="s">
        <v>421</v>
      </c>
    </row>
    <row r="52" spans="1:8" x14ac:dyDescent="0.2">
      <c r="A52" s="3">
        <v>1</v>
      </c>
      <c r="B52" t="s">
        <v>330</v>
      </c>
      <c r="C52" t="s">
        <v>331</v>
      </c>
      <c r="D52" t="s">
        <v>42</v>
      </c>
      <c r="E52">
        <v>2018</v>
      </c>
      <c r="F52" t="s">
        <v>332</v>
      </c>
      <c r="G52" t="s">
        <v>430</v>
      </c>
      <c r="H52" t="s">
        <v>423</v>
      </c>
    </row>
    <row r="53" spans="1:8" x14ac:dyDescent="0.2">
      <c r="A53" s="3">
        <v>1</v>
      </c>
      <c r="B53" t="s">
        <v>340</v>
      </c>
      <c r="C53" t="s">
        <v>341</v>
      </c>
      <c r="D53" t="s">
        <v>187</v>
      </c>
      <c r="E53">
        <v>2014</v>
      </c>
      <c r="F53" t="s">
        <v>342</v>
      </c>
      <c r="G53" t="s">
        <v>419</v>
      </c>
      <c r="H53" t="s">
        <v>426</v>
      </c>
    </row>
    <row r="54" spans="1:8" x14ac:dyDescent="0.2">
      <c r="A54" s="3">
        <v>1</v>
      </c>
      <c r="B54" t="s">
        <v>343</v>
      </c>
      <c r="C54" t="s">
        <v>344</v>
      </c>
      <c r="D54" t="s">
        <v>345</v>
      </c>
      <c r="E54">
        <v>2020</v>
      </c>
      <c r="F54" t="s">
        <v>346</v>
      </c>
      <c r="G54" t="s">
        <v>419</v>
      </c>
      <c r="H54" t="s">
        <v>423</v>
      </c>
    </row>
    <row r="55" spans="1:8" x14ac:dyDescent="0.2">
      <c r="A55" s="3">
        <v>1</v>
      </c>
      <c r="B55" t="s">
        <v>347</v>
      </c>
      <c r="C55" t="s">
        <v>348</v>
      </c>
      <c r="D55" t="s">
        <v>50</v>
      </c>
      <c r="E55">
        <v>2023</v>
      </c>
      <c r="F55" t="s">
        <v>349</v>
      </c>
      <c r="G55" t="s">
        <v>419</v>
      </c>
      <c r="H55" t="s">
        <v>425</v>
      </c>
    </row>
    <row r="56" spans="1:8" x14ac:dyDescent="0.2">
      <c r="A56" s="3">
        <v>1</v>
      </c>
      <c r="B56" t="s">
        <v>350</v>
      </c>
      <c r="C56" t="s">
        <v>351</v>
      </c>
      <c r="D56" t="s">
        <v>352</v>
      </c>
      <c r="E56">
        <v>2018</v>
      </c>
      <c r="F56" t="s">
        <v>353</v>
      </c>
      <c r="G56" t="s">
        <v>419</v>
      </c>
      <c r="H56" t="s">
        <v>426</v>
      </c>
    </row>
    <row r="57" spans="1:8" x14ac:dyDescent="0.2">
      <c r="A57" s="3">
        <v>1</v>
      </c>
      <c r="B57" t="s">
        <v>354</v>
      </c>
      <c r="C57" t="s">
        <v>355</v>
      </c>
      <c r="D57" t="s">
        <v>356</v>
      </c>
      <c r="E57">
        <v>2022</v>
      </c>
      <c r="F57" t="s">
        <v>357</v>
      </c>
      <c r="G57" t="s">
        <v>430</v>
      </c>
      <c r="H57" t="s">
        <v>423</v>
      </c>
    </row>
    <row r="58" spans="1:8" x14ac:dyDescent="0.2">
      <c r="A58" s="3">
        <v>1</v>
      </c>
      <c r="B58" t="s">
        <v>388</v>
      </c>
      <c r="C58" t="s">
        <v>389</v>
      </c>
      <c r="D58" t="s">
        <v>390</v>
      </c>
      <c r="E58">
        <v>1998</v>
      </c>
      <c r="F58" t="s">
        <v>391</v>
      </c>
      <c r="G58" t="s">
        <v>427</v>
      </c>
      <c r="H58" t="s">
        <v>423</v>
      </c>
    </row>
    <row r="59" spans="1:8" x14ac:dyDescent="0.2">
      <c r="A59" s="3">
        <v>1</v>
      </c>
      <c r="B59" t="s">
        <v>398</v>
      </c>
      <c r="C59" t="s">
        <v>412</v>
      </c>
      <c r="D59" t="s">
        <v>34</v>
      </c>
      <c r="E59">
        <v>2014</v>
      </c>
      <c r="F59" t="s">
        <v>399</v>
      </c>
      <c r="G59" t="s">
        <v>427</v>
      </c>
      <c r="H59" t="s">
        <v>423</v>
      </c>
    </row>
    <row r="60" spans="1:8" x14ac:dyDescent="0.2">
      <c r="A60" s="3">
        <v>1</v>
      </c>
      <c r="B60" t="s">
        <v>400</v>
      </c>
      <c r="C60" t="s">
        <v>401</v>
      </c>
      <c r="D60" t="s">
        <v>402</v>
      </c>
      <c r="E60">
        <v>2013</v>
      </c>
      <c r="F60" t="s">
        <v>403</v>
      </c>
      <c r="G60" t="s">
        <v>427</v>
      </c>
      <c r="H60" t="s">
        <v>423</v>
      </c>
    </row>
    <row r="62" spans="1:8" x14ac:dyDescent="0.2">
      <c r="A62" s="9" t="s">
        <v>405</v>
      </c>
    </row>
    <row r="63" spans="1:8" x14ac:dyDescent="0.2">
      <c r="A63" s="9">
        <f>SUM(A4:A60)</f>
        <v>57</v>
      </c>
    </row>
  </sheetData>
  <autoFilter ref="A3:I6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TableS1_APRIL2023</vt:lpstr>
      <vt:lpstr>TableS2_SUBSAMPLE_57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</dc:creator>
  <cp:lastModifiedBy>HP</cp:lastModifiedBy>
  <dcterms:created xsi:type="dcterms:W3CDTF">2023-06-26T12:32:04Z</dcterms:created>
  <dcterms:modified xsi:type="dcterms:W3CDTF">2024-01-19T12:27:21Z</dcterms:modified>
</cp:coreProperties>
</file>